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FEBRERO\"/>
    </mc:Choice>
  </mc:AlternateContent>
  <bookViews>
    <workbookView xWindow="0" yWindow="0" windowWidth="19200" windowHeight="11490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35" i="1" l="1"/>
  <c r="F31" i="1"/>
  <c r="I31" i="1" s="1"/>
  <c r="I30" i="1"/>
  <c r="I29" i="1"/>
  <c r="F27" i="1"/>
  <c r="F32" i="1" s="1"/>
  <c r="F37" i="1" s="1"/>
  <c r="I26" i="1"/>
  <c r="I25" i="1"/>
  <c r="I24" i="1"/>
  <c r="D27" i="1"/>
  <c r="I17" i="1"/>
  <c r="I16" i="1"/>
  <c r="F15" i="1"/>
  <c r="F18" i="1" s="1"/>
  <c r="F20" i="1" s="1"/>
  <c r="D18" i="1"/>
  <c r="I14" i="1"/>
  <c r="F11" i="1"/>
  <c r="I10" i="1"/>
  <c r="I9" i="1"/>
  <c r="I8" i="1"/>
  <c r="I7" i="1"/>
  <c r="D6" i="1"/>
  <c r="I6" i="1" l="1"/>
  <c r="C20" i="2"/>
  <c r="D11" i="1"/>
  <c r="I11" i="1" s="1"/>
  <c r="I27" i="1"/>
  <c r="D32" i="1"/>
  <c r="I18" i="1"/>
  <c r="I15" i="1"/>
  <c r="D20" i="1" l="1"/>
  <c r="I32" i="1"/>
  <c r="I20" i="1" l="1"/>
  <c r="D34" i="1"/>
  <c r="D35" i="1" s="1"/>
  <c r="I34" i="1" l="1"/>
  <c r="I35" i="1"/>
  <c r="D37" i="1"/>
  <c r="H38" i="1" s="1"/>
</calcChain>
</file>

<file path=xl/sharedStrings.xml><?xml version="1.0" encoding="utf-8"?>
<sst xmlns="http://schemas.openxmlformats.org/spreadsheetml/2006/main" count="46" uniqueCount="46">
  <si>
    <t>Balance General</t>
  </si>
  <si>
    <t>(Valores en RD$)</t>
  </si>
  <si>
    <t>Activos</t>
  </si>
  <si>
    <t>Activos corrientes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</si>
  <si>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</si>
  <si>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</si>
  <si>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</si>
  <si>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</si>
  <si>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</si>
  <si>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>Total activos corrientes</t>
  </si>
  <si>
    <t>Activos no corrientes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</si>
  <si>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</si>
  <si>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</si>
  <si>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</si>
  <si>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</si>
  <si>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>Total activos no corrientes</t>
  </si>
  <si>
    <t>Total activos</t>
  </si>
  <si>
    <t xml:space="preserve"> </t>
  </si>
  <si>
    <t>Pasivos</t>
  </si>
  <si>
    <t>Pasivos corrientes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</si>
  <si>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</si>
  <si>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</si>
  <si>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</si>
  <si>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>Total pasivos corrientes</t>
  </si>
  <si>
    <t>Pasivos no corrientes</t>
  </si>
  <si>
    <t xml:space="preserve">Cuentas por pagar a largo plazo    (Central Romana)             </t>
  </si>
  <si>
    <t>Total pasivos no corrientes</t>
  </si>
  <si>
    <t xml:space="preserve">Total pasivos </t>
  </si>
  <si>
    <t xml:space="preserve">Activos Netos/Patrimonio </t>
  </si>
  <si>
    <t>Patrimonio Intitucional</t>
  </si>
  <si>
    <t>Total activos netos/patrimonio</t>
  </si>
  <si>
    <t>Total pasivos y activos netos/patrimonio</t>
  </si>
  <si>
    <t>Director General                                Directora Financiera                              Enc. De Contabilidad</t>
  </si>
  <si>
    <t>Dr. Wandy Batista                          Licda. Dominga Guilamo                           Licda. Lady Ubiera</t>
  </si>
  <si>
    <t>EFECTIVO EN CAJA Y BANCO</t>
  </si>
  <si>
    <t xml:space="preserve">Cuenta Fondo General </t>
  </si>
  <si>
    <t>Cuenta de Recaudo</t>
  </si>
  <si>
    <t xml:space="preserve">Cuenta Unica del Tesoro </t>
  </si>
  <si>
    <t>Fondo 100</t>
  </si>
  <si>
    <t>Cuenta del Sigef</t>
  </si>
  <si>
    <t>Fondo 9995</t>
  </si>
  <si>
    <t>FONDO ESPECIAL</t>
  </si>
  <si>
    <t>CAJA CHICA</t>
  </si>
  <si>
    <t xml:space="preserve">TOTAL </t>
  </si>
  <si>
    <t>Al 29 de febrero 2024</t>
  </si>
  <si>
    <t>Al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</si>
</sst>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39" fontId="4" fillId="0" borderId="1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9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0" borderId="0" xfId="0" applyFont="1" applyBorder="1"/>
    <xf numFmtId="41" fontId="5" fillId="0" borderId="0" xfId="0" applyNumberFormat="1" applyFont="1" applyBorder="1" applyAlignment="1"/>
    <xf numFmtId="41" fontId="4" fillId="0" borderId="0" xfId="0" applyNumberFormat="1" applyFont="1" applyBorder="1" applyAlignment="1"/>
    <xf numFmtId="0" fontId="4" fillId="0" borderId="0" xfId="0" applyFont="1"/>
    <xf numFmtId="41" fontId="4" fillId="0" borderId="0" xfId="0" applyNumberFormat="1" applyFont="1"/>
    <xf numFmtId="37" fontId="4" fillId="0" borderId="0" xfId="0" applyNumberFormat="1" applyFont="1"/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/>
    <xf numFmtId="0" fontId="6" fillId="0" borderId="0" xfId="0" applyFont="1"/>
    <xf numFmtId="0" fontId="4" fillId="0" borderId="3" xfId="0" applyFont="1" applyBorder="1" applyAlignment="1">
      <alignment vertical="center"/>
    </xf>
    <xf numFmtId="41" fontId="5" fillId="0" borderId="4" xfId="0" applyNumberFormat="1" applyFont="1" applyBorder="1" applyAlignment="1"/>
    <xf numFmtId="39" fontId="4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/>
    <xf numFmtId="0" fontId="6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5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1" fontId="5" fillId="0" borderId="7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4" xfId="0" applyNumberFormat="1" applyFont="1" applyBorder="1" applyAlignment="1"/>
    <xf numFmtId="41" fontId="5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41" fontId="4" fillId="0" borderId="0" xfId="0" applyNumberFormat="1" applyFont="1" applyBorder="1"/>
    <xf numFmtId="39" fontId="4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9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0" fillId="0" borderId="0" xfId="1" applyFont="1"/>
    <xf numFmtId="43" fontId="0" fillId="0" borderId="4" xfId="1" applyFont="1" applyBorder="1"/>
    <xf numFmtId="43" fontId="2" fillId="0" borderId="10" xfId="1" applyFont="1" applyBorder="1"/>
    <xf numFmtId="43" fontId="0" fillId="0" borderId="0" xfId="1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895351</xdr:colOff>
      <xdr:row>2</xdr:row>
      <xdr:rowOff>59179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190626"/>
          <a:ext cx="1314450" cy="373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38100</xdr:colOff>
      <xdr:row>5</xdr:row>
      <xdr:rowOff>104775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5906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BALACE%20GENERAL/2023/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Hoja2"/>
      <sheetName val="Hoja1"/>
      <sheetName val=" ERF-Rendimiento Financiero"/>
      <sheetName val="ECANP-Cambio Patrimonio"/>
      <sheetName val="EFE-Flujo de Efectivo"/>
      <sheetName val="NOTAS"/>
    </sheetNames>
    <sheetDataSet>
      <sheetData sheetId="0"/>
      <sheetData sheetId="1">
        <row r="20">
          <cell r="C20">
            <v>123365743.3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8" workbookViewId="0">
      <selection activeCell="B42" sqref="B42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9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2" width="11.42578125" style="1"/>
    <col min="13" max="13" width="12.28515625" style="1" bestFit="1" customWidth="1"/>
    <col min="14" max="14" width="11.42578125" style="2"/>
    <col min="15" max="15" width="15.7109375" style="54" customWidth="1"/>
    <col min="16" max="16" width="14.140625" style="54" bestFit="1" customWidth="1"/>
    <col min="17" max="16384" width="11.42578125" style="2"/>
  </cols>
  <sheetData>
    <row r="1" spans="1:16" ht="12.75" customHeight="1" x14ac:dyDescent="0.25">
      <c r="A1" s="56" t="s">
        <v>0</v>
      </c>
      <c r="B1" s="56"/>
      <c r="C1" s="56"/>
      <c r="D1" s="56"/>
      <c r="E1" s="56"/>
      <c r="F1" s="56"/>
    </row>
    <row r="2" spans="1:16" ht="12" customHeight="1" x14ac:dyDescent="0.25">
      <c r="A2" s="56" t="s">
        <v>44</v>
      </c>
      <c r="B2" s="56"/>
      <c r="C2" s="56"/>
      <c r="D2" s="56"/>
      <c r="E2" s="56"/>
      <c r="F2" s="56"/>
    </row>
    <row r="3" spans="1:16" ht="12.75" customHeight="1" thickBot="1" x14ac:dyDescent="0.3">
      <c r="A3" s="56" t="s">
        <v>1</v>
      </c>
      <c r="B3" s="56"/>
      <c r="C3" s="56"/>
      <c r="D3" s="56"/>
      <c r="E3" s="56"/>
      <c r="F3" s="56"/>
    </row>
    <row r="4" spans="1:16" ht="11.25" customHeight="1" x14ac:dyDescent="0.25">
      <c r="A4" s="3" t="s">
        <v>2</v>
      </c>
      <c r="B4" s="4"/>
      <c r="C4" s="5"/>
      <c r="D4" s="6"/>
      <c r="E4" s="7"/>
      <c r="F4" s="8"/>
    </row>
    <row r="5" spans="1:16" ht="9" customHeight="1" x14ac:dyDescent="0.25">
      <c r="A5" s="3" t="s">
        <v>3</v>
      </c>
      <c r="C5" s="9"/>
      <c r="D5" s="8"/>
      <c r="E5" s="10"/>
      <c r="F5" s="8"/>
    </row>
    <row r="6" spans="1:16" x14ac:dyDescent="0.25">
      <c r="A6" s="11"/>
      <c r="B6" s="11" t="s">
        <v>4</v>
      </c>
      <c r="C6" s="9"/>
      <c r="D6" s="12">
        <f>[1]Hoja2!C20</f>
        <v>123365743.3</v>
      </c>
      <c r="E6" s="10"/>
      <c r="F6" s="13">
        <v>6231128</v>
      </c>
      <c r="I6" s="14">
        <f>+D6+F6</f>
        <v>129596871.3</v>
      </c>
      <c r="K6" s="15"/>
    </row>
    <row r="7" spans="1:16" customFormat="1" x14ac:dyDescent="0.25">
      <c r="A7" s="16"/>
      <c r="B7" s="11" t="s">
        <v>5</v>
      </c>
      <c r="C7" s="9"/>
      <c r="D7" s="17">
        <v>207179286.44999999</v>
      </c>
      <c r="E7" s="10"/>
      <c r="F7" s="18">
        <v>325292461</v>
      </c>
      <c r="G7" s="19"/>
      <c r="H7" s="19"/>
      <c r="I7" s="20">
        <f t="shared" ref="I7:I20" si="0">+D7+F7</f>
        <v>532471747.44999999</v>
      </c>
      <c r="J7" s="19"/>
      <c r="K7" s="21"/>
      <c r="L7" s="19"/>
      <c r="M7" s="19"/>
      <c r="O7" s="51"/>
      <c r="P7" s="51"/>
    </row>
    <row r="8" spans="1:16" x14ac:dyDescent="0.25">
      <c r="A8" s="11"/>
      <c r="B8" s="11" t="s">
        <v>6</v>
      </c>
      <c r="C8" s="9"/>
      <c r="D8" s="17">
        <v>19370114.52</v>
      </c>
      <c r="E8" s="10"/>
      <c r="F8" s="18">
        <v>7382657</v>
      </c>
      <c r="I8" s="14">
        <f t="shared" si="0"/>
        <v>26752771.52</v>
      </c>
      <c r="K8" s="15"/>
    </row>
    <row r="9" spans="1:16" customFormat="1" x14ac:dyDescent="0.25">
      <c r="A9" s="16"/>
      <c r="B9" s="22" t="s">
        <v>7</v>
      </c>
      <c r="C9" s="9"/>
      <c r="D9" s="23">
        <v>209467</v>
      </c>
      <c r="E9" s="10"/>
      <c r="F9" s="18">
        <v>275987</v>
      </c>
      <c r="G9" s="24"/>
      <c r="H9" s="19"/>
      <c r="I9" s="20">
        <f t="shared" si="0"/>
        <v>485454</v>
      </c>
      <c r="J9" s="19"/>
      <c r="K9" s="21"/>
      <c r="L9" s="19"/>
      <c r="M9" s="19"/>
      <c r="O9" s="51"/>
      <c r="P9" s="51"/>
    </row>
    <row r="10" spans="1:16" customFormat="1" x14ac:dyDescent="0.25">
      <c r="A10" s="16"/>
      <c r="B10" s="11" t="s">
        <v>8</v>
      </c>
      <c r="C10" s="25"/>
      <c r="D10" s="26">
        <v>272881.15999999997</v>
      </c>
      <c r="E10" s="27"/>
      <c r="F10" s="18">
        <v>231013</v>
      </c>
      <c r="G10" s="19"/>
      <c r="H10" s="19"/>
      <c r="I10" s="20">
        <f t="shared" si="0"/>
        <v>503894.16</v>
      </c>
      <c r="J10" s="19"/>
      <c r="K10" s="21"/>
      <c r="L10" s="19"/>
      <c r="M10" s="19"/>
      <c r="O10" s="51"/>
      <c r="P10" s="51"/>
    </row>
    <row r="11" spans="1:16" ht="12.75" customHeight="1" thickBot="1" x14ac:dyDescent="0.3">
      <c r="A11" s="3" t="s">
        <v>9</v>
      </c>
      <c r="B11" s="11"/>
      <c r="C11" s="25"/>
      <c r="D11" s="28">
        <f>SUM(D5:D10)</f>
        <v>350397492.43000001</v>
      </c>
      <c r="E11" s="27"/>
      <c r="F11" s="12">
        <f>SUM(F5:F10)</f>
        <v>339413246</v>
      </c>
      <c r="I11" s="14">
        <f t="shared" si="0"/>
        <v>689810738.43000007</v>
      </c>
      <c r="K11" s="15"/>
    </row>
    <row r="12" spans="1:16" ht="12" customHeight="1" x14ac:dyDescent="0.25">
      <c r="A12" s="3"/>
      <c r="B12" s="11"/>
      <c r="C12" s="9"/>
      <c r="D12" s="12"/>
      <c r="E12" s="10"/>
      <c r="F12" s="12"/>
      <c r="I12" s="14"/>
      <c r="K12" s="15"/>
    </row>
    <row r="13" spans="1:16" ht="13.5" customHeight="1" x14ac:dyDescent="0.25">
      <c r="A13" s="3" t="s">
        <v>10</v>
      </c>
      <c r="B13" s="11"/>
      <c r="C13" s="9"/>
      <c r="D13" s="13"/>
      <c r="E13" s="10"/>
      <c r="F13" s="13"/>
      <c r="K13" s="15"/>
      <c r="M13" s="14"/>
    </row>
    <row r="14" spans="1:16" customFormat="1" x14ac:dyDescent="0.25">
      <c r="A14" s="16"/>
      <c r="B14" s="11" t="s">
        <v>11</v>
      </c>
      <c r="C14" s="9"/>
      <c r="D14" s="29">
        <v>384761531.97000003</v>
      </c>
      <c r="E14" s="10"/>
      <c r="F14" s="18">
        <v>132185326</v>
      </c>
      <c r="G14" s="19"/>
      <c r="H14" s="19"/>
      <c r="I14" s="20">
        <f t="shared" si="0"/>
        <v>516946857.97000003</v>
      </c>
      <c r="J14" s="19"/>
      <c r="K14" s="21"/>
      <c r="L14" s="19"/>
      <c r="M14" s="19"/>
      <c r="O14" s="51"/>
      <c r="P14" s="51"/>
    </row>
    <row r="15" spans="1:16" x14ac:dyDescent="0.25">
      <c r="A15" s="11"/>
      <c r="B15" s="11" t="s">
        <v>12</v>
      </c>
      <c r="C15" s="9"/>
      <c r="D15" s="29">
        <f>583147971+73798.12+41890</f>
        <v>583263659.12</v>
      </c>
      <c r="E15" s="10"/>
      <c r="F15" s="18">
        <f>483188830+99508662</f>
        <v>582697492</v>
      </c>
      <c r="H15" s="18"/>
      <c r="I15" s="14" t="e">
        <f>+#REF!+F15</f>
        <v>#REF!</v>
      </c>
      <c r="K15" s="15"/>
    </row>
    <row r="16" spans="1:16" x14ac:dyDescent="0.25">
      <c r="A16" s="11"/>
      <c r="B16" s="22" t="s">
        <v>13</v>
      </c>
      <c r="C16" s="9"/>
      <c r="D16" s="17">
        <v>411858</v>
      </c>
      <c r="E16" s="10"/>
      <c r="F16" s="18">
        <v>596786</v>
      </c>
      <c r="H16" s="30"/>
      <c r="I16" s="14">
        <f t="shared" si="0"/>
        <v>1008644</v>
      </c>
      <c r="K16" s="15"/>
    </row>
    <row r="17" spans="1:16" customFormat="1" x14ac:dyDescent="0.25">
      <c r="A17" s="16"/>
      <c r="B17" s="31" t="s">
        <v>14</v>
      </c>
      <c r="C17" s="25"/>
      <c r="D17" s="32">
        <v>245269.12</v>
      </c>
      <c r="E17" s="27"/>
      <c r="F17" s="13">
        <v>1500978</v>
      </c>
      <c r="G17" s="24"/>
      <c r="H17" s="33"/>
      <c r="I17" s="20">
        <f t="shared" si="0"/>
        <v>1746247.12</v>
      </c>
      <c r="J17" s="33"/>
      <c r="K17" s="21"/>
      <c r="L17" s="19"/>
      <c r="M17" s="19"/>
      <c r="O17" s="51"/>
      <c r="P17" s="51"/>
    </row>
    <row r="18" spans="1:16" ht="15.75" thickBot="1" x14ac:dyDescent="0.3">
      <c r="A18" s="3" t="s">
        <v>15</v>
      </c>
      <c r="B18" s="11"/>
      <c r="C18" s="25"/>
      <c r="D18" s="28">
        <f>SUM(D14:D17)</f>
        <v>968682318.21000004</v>
      </c>
      <c r="E18" s="27"/>
      <c r="F18" s="12">
        <f>SUM(F14:F17)</f>
        <v>716980582</v>
      </c>
      <c r="I18" s="14">
        <f t="shared" si="0"/>
        <v>1685662900.21</v>
      </c>
      <c r="K18" s="15"/>
    </row>
    <row r="19" spans="1:16" ht="12.75" customHeight="1" x14ac:dyDescent="0.25">
      <c r="A19" s="3"/>
      <c r="B19" s="11"/>
      <c r="C19" s="9"/>
      <c r="D19" s="34"/>
      <c r="E19" s="10"/>
      <c r="F19" s="12"/>
      <c r="I19" s="14"/>
      <c r="K19" s="15"/>
    </row>
    <row r="20" spans="1:16" ht="12" customHeight="1" thickBot="1" x14ac:dyDescent="0.3">
      <c r="A20" s="35" t="s">
        <v>16</v>
      </c>
      <c r="B20" s="22"/>
      <c r="C20" s="25"/>
      <c r="D20" s="36">
        <f>SUM(D18,D11)</f>
        <v>1319079810.6400001</v>
      </c>
      <c r="E20" s="27"/>
      <c r="F20" s="34">
        <f>SUM(F18,F11)</f>
        <v>1056393828</v>
      </c>
      <c r="I20" s="14">
        <f t="shared" si="0"/>
        <v>2375473638.6400003</v>
      </c>
      <c r="K20" s="15"/>
    </row>
    <row r="21" spans="1:16" ht="8.25" customHeight="1" thickTop="1" x14ac:dyDescent="0.25">
      <c r="A21" s="11"/>
      <c r="B21" s="11" t="s">
        <v>17</v>
      </c>
      <c r="C21" s="9"/>
      <c r="D21" s="13"/>
      <c r="E21" s="10"/>
      <c r="F21" s="13"/>
      <c r="K21" s="15"/>
    </row>
    <row r="22" spans="1:16" ht="11.25" customHeight="1" x14ac:dyDescent="0.25">
      <c r="A22" s="3" t="s">
        <v>18</v>
      </c>
      <c r="B22" s="11"/>
      <c r="C22" s="9"/>
      <c r="D22" s="13"/>
      <c r="E22" s="10"/>
      <c r="F22" s="13"/>
      <c r="K22" s="15"/>
    </row>
    <row r="23" spans="1:16" ht="12" customHeight="1" x14ac:dyDescent="0.25">
      <c r="A23" s="3" t="s">
        <v>19</v>
      </c>
      <c r="B23" s="11"/>
      <c r="C23" s="9"/>
      <c r="D23" s="37"/>
      <c r="E23" s="10"/>
      <c r="F23" s="37"/>
      <c r="K23" s="15"/>
    </row>
    <row r="24" spans="1:16" x14ac:dyDescent="0.25">
      <c r="A24" s="11"/>
      <c r="B24" s="11" t="s">
        <v>20</v>
      </c>
      <c r="C24" s="9"/>
      <c r="D24" s="18">
        <v>98293656.370000005</v>
      </c>
      <c r="E24" s="10"/>
      <c r="F24" s="18">
        <v>9314819</v>
      </c>
      <c r="I24" s="14">
        <f t="shared" ref="I24:I32" si="1">+D24+F24</f>
        <v>107608475.37</v>
      </c>
      <c r="K24" s="15"/>
    </row>
    <row r="25" spans="1:16" customFormat="1" x14ac:dyDescent="0.25">
      <c r="A25" s="16"/>
      <c r="B25" s="11" t="s">
        <v>21</v>
      </c>
      <c r="C25" s="9"/>
      <c r="D25" s="18">
        <v>0</v>
      </c>
      <c r="E25" s="10"/>
      <c r="F25" s="18">
        <v>4508833</v>
      </c>
      <c r="G25" s="19"/>
      <c r="H25" s="19"/>
      <c r="I25" s="20">
        <f t="shared" si="1"/>
        <v>4508833</v>
      </c>
      <c r="J25" s="19"/>
      <c r="K25" s="21"/>
      <c r="L25" s="19"/>
      <c r="M25" s="19"/>
      <c r="O25" s="51"/>
      <c r="P25" s="51"/>
    </row>
    <row r="26" spans="1:16" customFormat="1" x14ac:dyDescent="0.25">
      <c r="A26" s="16"/>
      <c r="B26" s="11" t="s">
        <v>22</v>
      </c>
      <c r="C26" s="25"/>
      <c r="D26" s="38">
        <v>2257768</v>
      </c>
      <c r="E26" s="27"/>
      <c r="F26" s="18">
        <v>1856741</v>
      </c>
      <c r="G26" s="19"/>
      <c r="H26" s="19"/>
      <c r="I26" s="20">
        <f t="shared" si="1"/>
        <v>4114509</v>
      </c>
      <c r="J26" s="19"/>
      <c r="K26" s="21"/>
      <c r="L26" s="19"/>
      <c r="M26" s="19"/>
      <c r="O26" s="51"/>
      <c r="P26" s="51"/>
    </row>
    <row r="27" spans="1:16" ht="12.75" customHeight="1" thickBot="1" x14ac:dyDescent="0.3">
      <c r="A27" s="3" t="s">
        <v>23</v>
      </c>
      <c r="B27" s="22"/>
      <c r="C27" s="25"/>
      <c r="D27" s="39">
        <f>SUM(D24:D26)</f>
        <v>100551424.37</v>
      </c>
      <c r="E27" s="27"/>
      <c r="F27" s="34">
        <f>SUM(F24:F26)</f>
        <v>15680393</v>
      </c>
      <c r="I27" s="14">
        <f t="shared" si="1"/>
        <v>116231817.37</v>
      </c>
      <c r="K27" s="15"/>
    </row>
    <row r="28" spans="1:16" ht="13.5" customHeight="1" x14ac:dyDescent="0.25">
      <c r="A28" s="3"/>
      <c r="B28" s="11"/>
      <c r="C28" s="9"/>
      <c r="D28" s="12"/>
      <c r="E28" s="10"/>
      <c r="F28" s="13"/>
      <c r="I28" s="14"/>
      <c r="K28" s="15"/>
    </row>
    <row r="29" spans="1:16" customFormat="1" ht="13.5" customHeight="1" x14ac:dyDescent="0.25">
      <c r="A29" s="40" t="s">
        <v>24</v>
      </c>
      <c r="B29" s="16"/>
      <c r="C29" s="9"/>
      <c r="D29" s="41"/>
      <c r="E29" s="10"/>
      <c r="F29" s="41"/>
      <c r="G29" s="19"/>
      <c r="H29" s="19"/>
      <c r="I29" s="20">
        <f t="shared" si="1"/>
        <v>0</v>
      </c>
      <c r="J29" s="19"/>
      <c r="K29" s="21"/>
      <c r="L29" s="19"/>
      <c r="M29" s="19"/>
      <c r="O29" s="51"/>
      <c r="P29" s="51"/>
    </row>
    <row r="30" spans="1:16" customFormat="1" x14ac:dyDescent="0.25">
      <c r="A30" s="16"/>
      <c r="B30" s="11" t="s">
        <v>25</v>
      </c>
      <c r="C30" s="25"/>
      <c r="D30" s="26">
        <v>980735340.38999999</v>
      </c>
      <c r="E30" s="27"/>
      <c r="F30" s="18">
        <v>598406614</v>
      </c>
      <c r="G30" s="19"/>
      <c r="H30" s="19"/>
      <c r="I30" s="20">
        <f t="shared" si="1"/>
        <v>1579141954.3899999</v>
      </c>
      <c r="J30" s="19"/>
      <c r="K30" s="21"/>
      <c r="L30" s="19"/>
      <c r="M30" s="19"/>
      <c r="O30" s="51"/>
      <c r="P30" s="51"/>
    </row>
    <row r="31" spans="1:16" customFormat="1" x14ac:dyDescent="0.25">
      <c r="A31" s="40" t="s">
        <v>26</v>
      </c>
      <c r="B31" s="16"/>
      <c r="C31" s="25"/>
      <c r="D31" s="41"/>
      <c r="E31" s="27"/>
      <c r="F31" s="12">
        <f>SUM(F30)</f>
        <v>598406614</v>
      </c>
      <c r="G31" s="19"/>
      <c r="H31" s="19"/>
      <c r="I31" s="20">
        <f t="shared" si="1"/>
        <v>598406614</v>
      </c>
      <c r="J31" s="19"/>
      <c r="K31" s="21"/>
      <c r="L31" s="19"/>
      <c r="M31" s="19"/>
      <c r="O31" s="51"/>
      <c r="P31" s="51"/>
    </row>
    <row r="32" spans="1:16" ht="12" customHeight="1" thickBot="1" x14ac:dyDescent="0.3">
      <c r="A32" s="35" t="s">
        <v>27</v>
      </c>
      <c r="B32" s="22"/>
      <c r="C32" s="25"/>
      <c r="D32" s="39">
        <f>SUM(D27,D30)</f>
        <v>1081286764.76</v>
      </c>
      <c r="E32" s="27"/>
      <c r="F32" s="34">
        <f>SUM(F27,F31)</f>
        <v>614087007</v>
      </c>
      <c r="I32" s="14">
        <f t="shared" si="1"/>
        <v>1695373771.76</v>
      </c>
      <c r="K32" s="15"/>
    </row>
    <row r="33" spans="1:16" ht="13.5" customHeight="1" x14ac:dyDescent="0.25">
      <c r="A33" s="3" t="s">
        <v>28</v>
      </c>
      <c r="B33" s="11"/>
      <c r="C33" s="9"/>
      <c r="D33" s="13"/>
      <c r="E33" s="10"/>
      <c r="F33" s="13"/>
      <c r="K33" s="15"/>
    </row>
    <row r="34" spans="1:16" customFormat="1" x14ac:dyDescent="0.25">
      <c r="A34" s="40"/>
      <c r="B34" s="11" t="s">
        <v>29</v>
      </c>
      <c r="C34" s="25"/>
      <c r="D34" s="38">
        <f>D20-D32</f>
        <v>237793045.88000011</v>
      </c>
      <c r="E34" s="27"/>
      <c r="F34" s="18">
        <v>438546925</v>
      </c>
      <c r="G34" s="19"/>
      <c r="H34" s="19"/>
      <c r="I34" s="20">
        <f t="shared" ref="I34:I35" si="2">+D34+F34</f>
        <v>676339970.88000011</v>
      </c>
      <c r="J34" s="19"/>
      <c r="K34" s="21"/>
      <c r="L34" s="19"/>
      <c r="M34" s="19"/>
      <c r="O34" s="51"/>
      <c r="P34" s="51"/>
    </row>
    <row r="35" spans="1:16" ht="15.75" thickBot="1" x14ac:dyDescent="0.3">
      <c r="A35" s="35" t="s">
        <v>30</v>
      </c>
      <c r="B35" s="22"/>
      <c r="C35" s="11"/>
      <c r="D35" s="39">
        <f>SUM(D33:D34)</f>
        <v>237793045.88000011</v>
      </c>
      <c r="E35" s="27"/>
      <c r="F35" s="34">
        <f>SUM(F33:F34)</f>
        <v>438546925</v>
      </c>
      <c r="I35" s="14">
        <f t="shared" si="2"/>
        <v>676339970.88000011</v>
      </c>
      <c r="K35" s="15"/>
    </row>
    <row r="36" spans="1:16" ht="8.25" customHeight="1" x14ac:dyDescent="0.25">
      <c r="A36" s="35"/>
      <c r="B36" s="22"/>
      <c r="C36" s="9"/>
      <c r="D36" s="42"/>
      <c r="E36" s="10"/>
      <c r="F36" s="42"/>
    </row>
    <row r="37" spans="1:16" ht="15.75" thickBot="1" x14ac:dyDescent="0.3">
      <c r="A37" s="35" t="s">
        <v>31</v>
      </c>
      <c r="B37" s="22"/>
      <c r="C37" s="43"/>
      <c r="D37" s="36">
        <f>+D32+D35</f>
        <v>1319079810.6400001</v>
      </c>
      <c r="E37" s="44"/>
      <c r="F37" s="34">
        <f>+F32+F35</f>
        <v>1052633932</v>
      </c>
    </row>
    <row r="38" spans="1:16" x14ac:dyDescent="0.25">
      <c r="D38" s="14"/>
      <c r="H38" s="14">
        <f>D37-D20</f>
        <v>0</v>
      </c>
    </row>
    <row r="39" spans="1:16" ht="8.25" customHeight="1" x14ac:dyDescent="0.25">
      <c r="A39" s="57"/>
      <c r="B39" s="57"/>
      <c r="C39" s="57"/>
      <c r="D39" s="57"/>
      <c r="E39" s="57"/>
      <c r="F39" s="57"/>
    </row>
    <row r="40" spans="1:16" ht="9.7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</row>
    <row r="42" spans="1:16" x14ac:dyDescent="0.25">
      <c r="A42" s="45" t="s">
        <v>32</v>
      </c>
      <c r="B42" s="46"/>
      <c r="C42" s="46"/>
      <c r="D42" s="45"/>
      <c r="E42" s="47"/>
      <c r="F42" s="45"/>
      <c r="G42" s="45"/>
      <c r="H42" s="45"/>
    </row>
    <row r="43" spans="1:16" x14ac:dyDescent="0.25">
      <c r="A43" s="45" t="s">
        <v>33</v>
      </c>
      <c r="B43" s="45"/>
      <c r="C43" s="45"/>
      <c r="D43" s="47"/>
      <c r="E43" s="48"/>
      <c r="F43" s="48"/>
      <c r="G43" s="48"/>
      <c r="H43" s="48"/>
    </row>
    <row r="44" spans="1:16" x14ac:dyDescent="0.25">
      <c r="A44" s="48"/>
      <c r="B44" s="48"/>
      <c r="C44" s="48"/>
      <c r="D44" s="48"/>
      <c r="E44" s="48"/>
      <c r="F44" s="49"/>
      <c r="G44" s="48"/>
      <c r="H44" s="48"/>
    </row>
    <row r="45" spans="1:16" x14ac:dyDescent="0.25">
      <c r="D45" s="50"/>
    </row>
  </sheetData>
  <mergeCells count="4">
    <mergeCell ref="A1:F1"/>
    <mergeCell ref="A2:F2"/>
    <mergeCell ref="A3:F3"/>
    <mergeCell ref="A39:F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21"/>
  <sheetViews>
    <sheetView workbookViewId="0">
      <selection activeCell="J14" sqref="J14"/>
    </sheetView>
  </sheetViews>
  <sheetFormatPr baseColWidth="10" defaultRowHeight="15" x14ac:dyDescent="0.25"/>
  <cols>
    <col min="1" max="1" width="23.28515625" customWidth="1"/>
    <col min="2" max="2" width="13.28515625" customWidth="1"/>
    <col min="3" max="3" width="18.5703125" customWidth="1"/>
    <col min="4" max="4" width="15.42578125" style="51" customWidth="1"/>
  </cols>
  <sheetData>
    <row r="11" spans="1:6" x14ac:dyDescent="0.25">
      <c r="A11" s="58" t="s">
        <v>34</v>
      </c>
      <c r="B11" s="58"/>
      <c r="C11" s="58"/>
      <c r="D11" s="58"/>
    </row>
    <row r="12" spans="1:6" x14ac:dyDescent="0.25">
      <c r="A12" s="58" t="s">
        <v>45</v>
      </c>
      <c r="B12" s="58"/>
      <c r="C12" s="58"/>
      <c r="D12" s="58"/>
      <c r="E12" s="58"/>
      <c r="F12" s="58"/>
    </row>
    <row r="14" spans="1:6" x14ac:dyDescent="0.25">
      <c r="A14" t="s">
        <v>35</v>
      </c>
      <c r="B14">
        <v>2101031650</v>
      </c>
      <c r="C14" s="51">
        <v>1795727.07</v>
      </c>
    </row>
    <row r="15" spans="1:6" x14ac:dyDescent="0.25">
      <c r="A15" t="s">
        <v>36</v>
      </c>
      <c r="B15">
        <v>2101052495</v>
      </c>
      <c r="C15" s="51">
        <v>7969000.75</v>
      </c>
    </row>
    <row r="16" spans="1:6" x14ac:dyDescent="0.25">
      <c r="A16" t="s">
        <v>37</v>
      </c>
      <c r="B16" t="s">
        <v>38</v>
      </c>
      <c r="C16" s="51">
        <v>165881042.74000001</v>
      </c>
    </row>
    <row r="17" spans="1:3" x14ac:dyDescent="0.25">
      <c r="A17" t="s">
        <v>39</v>
      </c>
      <c r="B17" t="s">
        <v>40</v>
      </c>
      <c r="C17" s="51">
        <v>245913.05</v>
      </c>
    </row>
    <row r="18" spans="1:3" x14ac:dyDescent="0.25">
      <c r="A18" t="s">
        <v>41</v>
      </c>
      <c r="C18" s="51">
        <v>200000</v>
      </c>
    </row>
    <row r="19" spans="1:3" x14ac:dyDescent="0.25">
      <c r="A19" t="s">
        <v>42</v>
      </c>
      <c r="C19" s="52">
        <v>50000</v>
      </c>
    </row>
    <row r="20" spans="1:3" ht="15.75" thickBot="1" x14ac:dyDescent="0.3">
      <c r="A20" s="55" t="s">
        <v>43</v>
      </c>
      <c r="C20" s="53">
        <f>Hoja1!D6</f>
        <v>123365743.3</v>
      </c>
    </row>
    <row r="21" spans="1:3" ht="15.75" thickTop="1" x14ac:dyDescent="0.25"/>
  </sheetData>
  <mergeCells count="3">
    <mergeCell ref="A11:D11"/>
    <mergeCell ref="A12:D12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2024-03-18T21:11:14Z</cp:lastPrinted>
  <dcterms:created xsi:type="dcterms:W3CDTF">2024-01-22T14:43:30Z</dcterms:created>
  <dcterms:modified xsi:type="dcterms:W3CDTF">2024-03-20T15:01:33Z</dcterms:modified>
</cp:coreProperties>
</file>