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NIO 2022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1" sheetId="29" r:id="rId2"/>
    <sheet name=" ERF-Rendimiento Financiero" sheetId="6" state="hidden" r:id="rId3"/>
    <sheet name="ECANP-Cambio Patrimonio" sheetId="8" state="hidden" r:id="rId4"/>
    <sheet name="EFE-Flujo de Efectivo" sheetId="7" state="hidden" r:id="rId5"/>
    <sheet name="NOTAS" sheetId="28" state="hidden" r:id="rId6"/>
  </sheets>
  <definedNames>
    <definedName name="_xlnm._FilterDatabase" localSheetId="2" hidden="1">' ERF-Rendimiento Financiero'!$A$6:$H$31</definedName>
    <definedName name="_xlnm._FilterDatabase" localSheetId="3" hidden="1">'ECANP-Cambio Patrimonio'!$C$7:$O$24</definedName>
    <definedName name="_xlnm._FilterDatabase" localSheetId="4" hidden="1">'EFE-Flujo de Efectivo'!$A$6:$G$32</definedName>
    <definedName name="_xlnm._FilterDatabase" localSheetId="0" hidden="1">'ESF - Situación Financiera'!#REF!</definedName>
    <definedName name="_xlnm.Print_Area" localSheetId="2">' ERF-Rendimiento Financiero'!$A$1:$G$33</definedName>
    <definedName name="_xlnm.Print_Area" localSheetId="3">'ECANP-Cambio Patrimonio'!$B$2:$N$26</definedName>
    <definedName name="_xlnm.Print_Area" localSheetId="4">'EFE-Flujo de Efectivo'!$A$1:$F$32</definedName>
    <definedName name="_xlnm.Print_Area" localSheetId="0">'ESF - Situación Financiera'!$A$1:$F$52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2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30" i="1" l="1"/>
  <c r="B2" i="8" l="1"/>
  <c r="A1" i="6"/>
  <c r="H26" i="6" l="1"/>
  <c r="H25" i="6"/>
  <c r="H24" i="6"/>
  <c r="D23" i="7" l="1"/>
  <c r="I32" i="1" l="1"/>
  <c r="I31" i="1"/>
  <c r="I25" i="1"/>
  <c r="I17" i="1"/>
  <c r="H9" i="6" l="1"/>
  <c r="I16" i="1"/>
  <c r="I14" i="1"/>
  <c r="I26" i="1"/>
  <c r="I7" i="1"/>
  <c r="I24" i="1"/>
  <c r="H17" i="6"/>
  <c r="I27" i="1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8" i="1"/>
  <c r="F33" i="1" s="1"/>
  <c r="D28" i="1"/>
  <c r="D33" i="1" s="1"/>
  <c r="F11" i="1"/>
  <c r="D22" i="6" l="1"/>
  <c r="F20" i="1"/>
  <c r="H20" i="6"/>
  <c r="I28" i="1"/>
  <c r="H11" i="6"/>
  <c r="H27" i="6"/>
  <c r="D11" i="1"/>
  <c r="I15" i="1"/>
  <c r="I11" i="1" l="1"/>
  <c r="D20" i="1"/>
  <c r="D35" i="1" s="1"/>
  <c r="K13" i="8"/>
  <c r="K19" i="8"/>
  <c r="M19" i="8" s="1"/>
  <c r="I33" i="1"/>
  <c r="H22" i="6"/>
  <c r="K20" i="8" l="1"/>
  <c r="M12" i="8"/>
  <c r="M13" i="8" s="1"/>
  <c r="M20" i="8" s="1"/>
  <c r="F36" i="1"/>
  <c r="F38" i="1" s="1"/>
  <c r="I18" i="1"/>
  <c r="D19" i="7"/>
  <c r="D36" i="1" l="1"/>
  <c r="D38" i="1" s="1"/>
  <c r="I35" i="1"/>
  <c r="D25" i="7"/>
  <c r="I20" i="1"/>
  <c r="I36" i="1" l="1"/>
  <c r="D27" i="7"/>
</calcChain>
</file>

<file path=xl/sharedStrings.xml><?xml version="1.0" encoding="utf-8"?>
<sst xmlns="http://schemas.openxmlformats.org/spreadsheetml/2006/main" count="243" uniqueCount="199">
  <si>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</si>
  <si>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</si>
  <si>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</si>
  <si>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</si>
  <si>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</si>
  <si>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</si>
  <si>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</si>
  <si>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</si>
  <si>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</si>
  <si>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</si>
  <si>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</si>
  <si>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</si>
  <si>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</si>
  <si>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</si>
  <si>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</si>
  <si>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</si>
  <si>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</si>
  <si>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</si>
  <si>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</si>
  <si>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</si>
  <si>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</si>
  <si>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</si>
  <si>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</si>
  <si>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</si>
  <si>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</si>
  <si>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</si>
  <si>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</si>
  <si>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</si>
  <si>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</si>
  <si>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</si>
  <si>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</si>
  <si>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</si>
  <si>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</si>
  <si>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</si>
  <si>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</si>
  <si>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</si>
  <si>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</si>
  <si>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</si>
  <si>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</si>
  <si>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</si>
  <si>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</si>
  <si>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</si>
  <si>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</si>
  <si>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</si>
  <si>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</si>
  <si>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</si>
  <si>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</si>
  <si>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</si>
  <si>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</si>
  <si>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</si>
  <si>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</si>
  <si>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</si>
  <si>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</si>
  <si>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</si>
  <si>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</si>
  <si>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</si>
  <si>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</si>
  <si>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</si>
  <si>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</si>
  <si>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</si>
  <si>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</si>
  <si>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</si>
  <si>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</si>
  <si>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</si>
  <si>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</si>
  <si>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</si>
  <si>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</si>
  <si>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</si>
  <si>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</si>
  <si>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</si>
  <si>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</si>
  <si>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</si>
  <si>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</si>
  <si>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</si>
  <si>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</si>
  <si>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</si>
  <si>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</si>
  <si>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</si>
  <si>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</si>
  <si>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</si>
  <si>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</si>
  <si>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</si>
  <si>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</si>
  <si>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</si>
  <si>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</si>
  <si>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</si>
  <si>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</si>
  <si>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</si>
  <si>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</si>
  <si>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</si>
  <si>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</si>
  <si>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</si>
  <si>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</si>
  <si>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</si>
  <si>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</si>
  <si>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</si>
  <si>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</si>
  <si>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</si>
  <si>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</si>
  <si>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</si>
  <si>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</si>
  <si>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</si>
  <si>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</si>
  <si>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</si>
  <si>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</si>
  <si>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</si>
  <si>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</si>
  <si>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</si>
  <si>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</si>
  <si>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</si>
  <si>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</si>
  <si>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</si>
  <si>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</si>
  <si>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</si>
  <si>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</si>
  <si>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</si>
  <si>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</si>
  <si>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</si>
  <si>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</si>
  <si>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</si>
  <si>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</si>
  <si>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</si>
  <si>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</si>
  <si>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</si>
  <si>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</si>
  <si>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</si>
  <si>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</si>
  <si>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</si>
  <si>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</si>
  <si>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</si>
  <si>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</si>
  <si>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</si>
  <si>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</si>
  <si>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</si>
  <si>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</si>
  <si>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</si>
  <si>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</si>
  <si>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</si>
  <si>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Balance general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</si>
  <si>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</si>
  <si>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</si>
  <si>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</si>
  <si>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</si>
  <si>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</si>
  <si>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</si>
  <si>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</si>
  <si>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</si>
  <si>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</si>
  <si>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</si>
  <si>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</si>
  <si>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</si>
  <si>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</si>
  <si>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</si>
  <si>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</si>
  <si>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</si>
  <si>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</si>
  <si>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</si>
  <si>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</si>
  <si>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</si>
  <si>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</si>
  <si>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</si>
  <si>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</si>
  <si>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</si>
  <si>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</si>
  <si>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</si>
  <si>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</si>
  <si>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</si>
  <si>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</si>
  <si>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</si>
  <si>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</si>
  <si>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</si>
  <si>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</si>
  <si>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</si>
  <si>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</si>
  <si>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</si>
  <si>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</si>
  <si>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</si>
  <si>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</si>
  <si>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</si>
  <si>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r>
      <rPr>
        <b/>
        <sz val="11"/>
        <color theme="1"/>
        <rFont val="Times New Roman"/>
        <family val="1"/>
      </rPr>
      <t>Nota</t>
    </r>
    <r>
      <rPr>
        <sz val="11"/>
        <color theme="1"/>
        <rFont val="Times New Roman"/>
        <family val="1"/>
      </rPr>
      <t xml:space="preserve">:Este Balence General, contiene partidas sujetas a modificaciones </t>
    </r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</si>
  <si>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</si>
  <si>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</si>
  <si>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</si>
  <si>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</si>
  <si>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</si>
  <si>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</si>
  <si>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</si>
  <si>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</si>
  <si>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</si>
  <si>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</si>
  <si>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</si>
  <si>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</si>
  <si>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</si>
  <si>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</si>
  <si>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</si>
  <si>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</si>
  <si>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</si>
  <si>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Al 31 de Junio  del 2022</t>
  </si>
  <si>
    <t>Dr. Wandy Batista                          Licda. Dominga Guilamo                           Licda. Lady Ubiera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</si>
</sst>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893885</xdr:colOff>
      <xdr:row>2</xdr:row>
      <xdr:rowOff>53670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193"/>
          <a:ext cx="1340827" cy="36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12" zoomScaleNormal="112" workbookViewId="0">
      <selection activeCell="D52" sqref="A1:F52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87.425781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5" t="s">
        <v>138</v>
      </c>
      <c r="B1" s="165"/>
      <c r="C1" s="165"/>
      <c r="D1" s="165"/>
      <c r="E1" s="165"/>
      <c r="F1" s="165"/>
    </row>
    <row r="2" spans="1:13" ht="12" customHeight="1" x14ac:dyDescent="0.25">
      <c r="A2" s="165" t="s">
        <v>197</v>
      </c>
      <c r="B2" s="165"/>
      <c r="C2" s="165"/>
      <c r="D2" s="165"/>
      <c r="E2" s="165"/>
      <c r="F2" s="165"/>
    </row>
    <row r="3" spans="1:13" ht="12.75" customHeight="1" thickBot="1" x14ac:dyDescent="0.3">
      <c r="A3" s="165" t="s">
        <v>0</v>
      </c>
      <c r="B3" s="165"/>
      <c r="C3" s="165"/>
      <c r="D3" s="165"/>
      <c r="E3" s="165"/>
      <c r="F3" s="165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167</v>
      </c>
      <c r="C6" s="112"/>
      <c r="D6" s="133">
        <v>3711060.45</v>
      </c>
      <c r="E6" s="111"/>
      <c r="F6" s="133">
        <v>6231128</v>
      </c>
      <c r="I6" s="7">
        <f>+D6+F6</f>
        <v>9942188.4499999993</v>
      </c>
      <c r="K6" s="10"/>
    </row>
    <row r="7" spans="1:13" customFormat="1" x14ac:dyDescent="0.25">
      <c r="A7" s="135"/>
      <c r="B7" s="118" t="s">
        <v>168</v>
      </c>
      <c r="C7" s="112"/>
      <c r="D7" s="136">
        <v>158250250.91999999</v>
      </c>
      <c r="E7" s="111"/>
      <c r="F7" s="136">
        <v>325292461</v>
      </c>
      <c r="G7" s="2"/>
      <c r="H7" s="2"/>
      <c r="I7" s="6">
        <f t="shared" ref="I7:I20" si="0">+D7+F7</f>
        <v>483542711.91999996</v>
      </c>
      <c r="J7" s="2"/>
      <c r="K7" s="4"/>
      <c r="L7" s="2"/>
      <c r="M7" s="2"/>
    </row>
    <row r="8" spans="1:13" x14ac:dyDescent="0.25">
      <c r="A8" s="118"/>
      <c r="B8" s="118" t="s">
        <v>169</v>
      </c>
      <c r="C8" s="112"/>
      <c r="D8" s="136">
        <v>13729322.970000001</v>
      </c>
      <c r="E8" s="111"/>
      <c r="F8" s="136">
        <v>7382657</v>
      </c>
      <c r="I8" s="7">
        <f t="shared" si="0"/>
        <v>21111979.969999999</v>
      </c>
      <c r="K8" s="10"/>
    </row>
    <row r="9" spans="1:13" customFormat="1" x14ac:dyDescent="0.25">
      <c r="A9" s="135"/>
      <c r="B9" s="137" t="s">
        <v>170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171</v>
      </c>
      <c r="C10" s="151"/>
      <c r="D10" s="156">
        <v>204661</v>
      </c>
      <c r="E10" s="148"/>
      <c r="F10" s="136">
        <v>231013</v>
      </c>
      <c r="G10" s="2"/>
      <c r="H10" s="2"/>
      <c r="I10" s="6">
        <f t="shared" si="0"/>
        <v>435674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176104762.33999997</v>
      </c>
      <c r="E11" s="148"/>
      <c r="F11" s="139">
        <f>SUM(F5:F10)</f>
        <v>339413246</v>
      </c>
      <c r="I11" s="7">
        <f t="shared" si="0"/>
        <v>515518008.33999997</v>
      </c>
      <c r="K11" s="10"/>
    </row>
    <row r="12" spans="1:13" ht="8.25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172</v>
      </c>
      <c r="C14" s="112"/>
      <c r="D14" s="6">
        <v>293893323.16000003</v>
      </c>
      <c r="E14" s="111"/>
      <c r="F14" s="136">
        <v>132185326</v>
      </c>
      <c r="G14" s="2"/>
      <c r="H14" s="2">
        <v>0</v>
      </c>
      <c r="I14" s="6">
        <f t="shared" si="0"/>
        <v>426078649.16000003</v>
      </c>
      <c r="J14" s="2"/>
      <c r="K14" s="4"/>
      <c r="L14" s="2"/>
      <c r="M14" s="2"/>
    </row>
    <row r="15" spans="1:13" x14ac:dyDescent="0.25">
      <c r="A15" s="118"/>
      <c r="B15" s="118" t="s">
        <v>173</v>
      </c>
      <c r="C15" s="112"/>
      <c r="D15" s="136">
        <v>711507955</v>
      </c>
      <c r="E15" s="111"/>
      <c r="F15" s="136">
        <f>483188830+99508662</f>
        <v>582697492</v>
      </c>
      <c r="I15" s="7">
        <f t="shared" si="0"/>
        <v>1294205447</v>
      </c>
      <c r="K15" s="10"/>
    </row>
    <row r="16" spans="1:13" x14ac:dyDescent="0.25">
      <c r="A16" s="118"/>
      <c r="B16" s="137" t="s">
        <v>174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175</v>
      </c>
      <c r="C17" s="151"/>
      <c r="D17" s="157">
        <v>0</v>
      </c>
      <c r="E17" s="148"/>
      <c r="F17" s="133">
        <v>1500978</v>
      </c>
      <c r="G17" s="5"/>
      <c r="H17" s="3"/>
      <c r="I17" s="6">
        <f t="shared" si="0"/>
        <v>1500978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1005995278.1600001</v>
      </c>
      <c r="E18" s="148"/>
      <c r="F18" s="139">
        <f>SUM(F14:F17)</f>
        <v>716980582</v>
      </c>
      <c r="I18" s="7">
        <f t="shared" si="0"/>
        <v>1722975860.1600001</v>
      </c>
      <c r="K18" s="10"/>
    </row>
    <row r="19" spans="1:13" ht="9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1182100040.5</v>
      </c>
      <c r="E20" s="148"/>
      <c r="F20" s="141">
        <f>SUM(F18,F11)</f>
        <v>1056393828</v>
      </c>
      <c r="I20" s="7">
        <f t="shared" si="0"/>
        <v>2238493868.5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176</v>
      </c>
      <c r="C24" s="112"/>
      <c r="D24" s="136">
        <v>10013413.74</v>
      </c>
      <c r="E24" s="111"/>
      <c r="F24" s="136">
        <v>9314819</v>
      </c>
      <c r="I24" s="7">
        <f t="shared" ref="I24:I30" si="1">+D24+F24</f>
        <v>19328232.740000002</v>
      </c>
      <c r="K24" s="10"/>
    </row>
    <row r="25" spans="1:13" customFormat="1" x14ac:dyDescent="0.25">
      <c r="A25" s="135"/>
      <c r="B25" s="118" t="s">
        <v>177</v>
      </c>
      <c r="C25" s="112"/>
      <c r="D25" s="136">
        <v>305196.36</v>
      </c>
      <c r="E25" s="111"/>
      <c r="F25" s="136">
        <v>4508833</v>
      </c>
      <c r="G25" s="2"/>
      <c r="H25" s="2">
        <v>0</v>
      </c>
      <c r="I25" s="6">
        <f t="shared" si="1"/>
        <v>4814029.3600000003</v>
      </c>
      <c r="J25" s="2"/>
      <c r="K25" s="4"/>
      <c r="L25" s="2"/>
      <c r="M25" s="2"/>
    </row>
    <row r="26" spans="1:13" customFormat="1" x14ac:dyDescent="0.25">
      <c r="A26" s="135"/>
      <c r="B26" s="118" t="s">
        <v>178</v>
      </c>
      <c r="C26" s="151"/>
      <c r="D26" s="156">
        <v>2257768</v>
      </c>
      <c r="E26" s="148"/>
      <c r="F26" s="136">
        <v>1856741</v>
      </c>
      <c r="G26" s="2"/>
      <c r="H26" s="2">
        <v>0</v>
      </c>
      <c r="I26" s="6">
        <f t="shared" si="1"/>
        <v>4114509</v>
      </c>
      <c r="J26" s="2"/>
      <c r="K26" s="4"/>
      <c r="L26" s="2"/>
      <c r="M26" s="2"/>
    </row>
    <row r="27" spans="1:13" customFormat="1" ht="12.75" customHeight="1" x14ac:dyDescent="0.25">
      <c r="A27" s="135"/>
      <c r="B27" s="118"/>
      <c r="C27" s="112"/>
      <c r="D27" s="136"/>
      <c r="E27" s="111"/>
      <c r="F27" s="136">
        <v>2257768</v>
      </c>
      <c r="G27" s="2"/>
      <c r="H27" s="2"/>
      <c r="I27" s="6">
        <f t="shared" si="1"/>
        <v>2257768</v>
      </c>
      <c r="J27" s="2"/>
      <c r="K27" s="4"/>
      <c r="L27" s="2"/>
      <c r="M27" s="2"/>
    </row>
    <row r="28" spans="1:13" ht="12.75" customHeight="1" thickBot="1" x14ac:dyDescent="0.3">
      <c r="A28" s="129" t="s">
        <v>10</v>
      </c>
      <c r="B28" s="137"/>
      <c r="C28" s="151"/>
      <c r="D28" s="153">
        <f>SUM(D24:D27)</f>
        <v>12576378.1</v>
      </c>
      <c r="E28" s="148"/>
      <c r="F28" s="141">
        <f>SUM(F24:F27)</f>
        <v>17938161</v>
      </c>
      <c r="I28" s="7">
        <f t="shared" si="1"/>
        <v>30514539.100000001</v>
      </c>
      <c r="K28" s="10"/>
    </row>
    <row r="29" spans="1:13" ht="9" customHeight="1" x14ac:dyDescent="0.25">
      <c r="A29" s="129"/>
      <c r="B29" s="118"/>
      <c r="C29" s="112"/>
      <c r="D29" s="139"/>
      <c r="E29" s="111"/>
      <c r="F29" s="133"/>
      <c r="I29" s="7"/>
      <c r="K29" s="10"/>
    </row>
    <row r="30" spans="1:13" customFormat="1" ht="13.5" customHeight="1" x14ac:dyDescent="0.25">
      <c r="A30" s="144" t="s">
        <v>11</v>
      </c>
      <c r="B30" s="135"/>
      <c r="C30" s="112"/>
      <c r="D30" s="143"/>
      <c r="E30" s="111"/>
      <c r="F30" s="143"/>
      <c r="G30" s="2"/>
      <c r="H30" s="2"/>
      <c r="I30" s="6">
        <f t="shared" si="1"/>
        <v>0</v>
      </c>
      <c r="J30" s="2"/>
      <c r="K30" s="4"/>
      <c r="L30" s="2"/>
      <c r="M30" s="2"/>
    </row>
    <row r="31" spans="1:13" customFormat="1" x14ac:dyDescent="0.25">
      <c r="A31" s="135"/>
      <c r="B31" s="118" t="s">
        <v>180</v>
      </c>
      <c r="C31" s="151"/>
      <c r="D31" s="156">
        <v>846964634.67999995</v>
      </c>
      <c r="E31" s="148"/>
      <c r="F31" s="136">
        <v>598406614</v>
      </c>
      <c r="G31" s="2"/>
      <c r="H31" s="2"/>
      <c r="I31" s="6">
        <f t="shared" ref="I31:I33" si="2">+D31+F31</f>
        <v>1445371248.6799998</v>
      </c>
      <c r="J31" s="2"/>
      <c r="K31" s="4"/>
      <c r="L31" s="2"/>
      <c r="M31" s="2"/>
    </row>
    <row r="32" spans="1:13" customFormat="1" x14ac:dyDescent="0.25">
      <c r="A32" s="144" t="s">
        <v>12</v>
      </c>
      <c r="B32" s="135"/>
      <c r="C32" s="151"/>
      <c r="D32" s="158"/>
      <c r="E32" s="148"/>
      <c r="F32" s="139">
        <f>SUM(F31)</f>
        <v>598406614</v>
      </c>
      <c r="G32" s="2"/>
      <c r="H32" s="2"/>
      <c r="I32" s="6">
        <f t="shared" si="2"/>
        <v>598406614</v>
      </c>
      <c r="J32" s="2"/>
      <c r="K32" s="4"/>
      <c r="L32" s="2"/>
      <c r="M32" s="2"/>
    </row>
    <row r="33" spans="1:13" ht="12" customHeight="1" thickBot="1" x14ac:dyDescent="0.3">
      <c r="A33" s="142" t="s">
        <v>13</v>
      </c>
      <c r="B33" s="137"/>
      <c r="C33" s="151"/>
      <c r="D33" s="153">
        <f>SUM(D28,D32)</f>
        <v>12576378.1</v>
      </c>
      <c r="E33" s="148"/>
      <c r="F33" s="141">
        <f>SUM(F28,F32)</f>
        <v>616344775</v>
      </c>
      <c r="I33" s="7">
        <f t="shared" si="2"/>
        <v>628921153.10000002</v>
      </c>
      <c r="K33" s="10"/>
    </row>
    <row r="34" spans="1:13" ht="13.5" customHeight="1" x14ac:dyDescent="0.25">
      <c r="A34" s="129" t="s">
        <v>124</v>
      </c>
      <c r="B34" s="118"/>
      <c r="C34" s="112"/>
      <c r="D34" s="133"/>
      <c r="E34" s="111"/>
      <c r="F34" s="133"/>
      <c r="K34" s="10"/>
    </row>
    <row r="35" spans="1:13" customFormat="1" x14ac:dyDescent="0.25">
      <c r="A35" s="144"/>
      <c r="B35" s="118" t="s">
        <v>145</v>
      </c>
      <c r="C35" s="151"/>
      <c r="D35" s="156">
        <f>-D33+D20</f>
        <v>1169523662.4000001</v>
      </c>
      <c r="E35" s="148"/>
      <c r="F35" s="136">
        <v>438546925</v>
      </c>
      <c r="G35" s="2"/>
      <c r="H35" s="2"/>
      <c r="I35" s="6">
        <f t="shared" ref="I35:I36" si="3">+D35+F35</f>
        <v>1608070587.4000001</v>
      </c>
      <c r="J35" s="2"/>
      <c r="K35" s="4"/>
      <c r="L35" s="2"/>
      <c r="M35" s="2"/>
    </row>
    <row r="36" spans="1:13" ht="15.75" thickBot="1" x14ac:dyDescent="0.3">
      <c r="A36" s="142" t="s">
        <v>14</v>
      </c>
      <c r="B36" s="137"/>
      <c r="C36" s="118"/>
      <c r="D36" s="153">
        <f>SUM(D34:D35)</f>
        <v>1169523662.4000001</v>
      </c>
      <c r="E36" s="148"/>
      <c r="F36" s="141">
        <f>SUM(F34:F35)</f>
        <v>438546925</v>
      </c>
      <c r="I36" s="7">
        <f t="shared" si="3"/>
        <v>1608070587.4000001</v>
      </c>
      <c r="K36" s="10"/>
    </row>
    <row r="37" spans="1:13" ht="8.25" customHeight="1" x14ac:dyDescent="0.25">
      <c r="A37" s="142"/>
      <c r="B37" s="137"/>
      <c r="C37" s="112"/>
      <c r="D37" s="145"/>
      <c r="E37" s="111"/>
      <c r="F37" s="145"/>
    </row>
    <row r="38" spans="1:13" ht="15.75" thickBot="1" x14ac:dyDescent="0.3">
      <c r="A38" s="142" t="s">
        <v>40</v>
      </c>
      <c r="B38" s="137"/>
      <c r="C38" s="149"/>
      <c r="D38" s="154">
        <f>+D33+D36</f>
        <v>1182100040.5</v>
      </c>
      <c r="E38" s="150"/>
      <c r="F38" s="141">
        <f>+F33+F36</f>
        <v>1054891700</v>
      </c>
    </row>
    <row r="39" spans="1:13" x14ac:dyDescent="0.25">
      <c r="A39" s="164" t="s">
        <v>179</v>
      </c>
      <c r="B39" s="164"/>
      <c r="C39" s="164"/>
      <c r="D39" s="164"/>
      <c r="E39" s="164"/>
      <c r="F39" s="164"/>
    </row>
    <row r="40" spans="1:13" ht="8.25" customHeight="1" x14ac:dyDescent="0.25">
      <c r="A40" s="155"/>
      <c r="B40" s="155"/>
      <c r="C40" s="155"/>
      <c r="D40" s="155"/>
      <c r="E40" s="109"/>
      <c r="F40" s="109"/>
    </row>
    <row r="41" spans="1:13" ht="9.75" customHeight="1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</row>
    <row r="43" spans="1:13" x14ac:dyDescent="0.25">
      <c r="A43" s="124" t="s">
        <v>128</v>
      </c>
      <c r="B43" s="161"/>
      <c r="C43" s="161"/>
      <c r="D43" s="124"/>
      <c r="E43" s="126"/>
      <c r="F43" s="124"/>
      <c r="G43" s="124"/>
      <c r="H43" s="124"/>
    </row>
    <row r="44" spans="1:13" x14ac:dyDescent="0.25">
      <c r="A44" s="124" t="s">
        <v>198</v>
      </c>
      <c r="B44" s="124"/>
      <c r="C44" s="124"/>
      <c r="D44" s="126"/>
      <c r="E44" s="162"/>
      <c r="F44" s="162"/>
      <c r="G44" s="162"/>
      <c r="H44" s="162"/>
    </row>
    <row r="45" spans="1:13" x14ac:dyDescent="0.25">
      <c r="A45" s="162"/>
      <c r="B45" s="162"/>
      <c r="C45" s="162"/>
      <c r="D45" s="162"/>
      <c r="E45" s="162"/>
      <c r="F45" s="163"/>
      <c r="G45" s="162"/>
      <c r="H45" s="162"/>
    </row>
    <row r="46" spans="1:13" x14ac:dyDescent="0.25">
      <c r="D46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59055118110236227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3" sqref="A13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188</v>
      </c>
      <c r="C1" s="62" t="s">
        <v>189</v>
      </c>
      <c r="D1" s="62" t="s">
        <v>192</v>
      </c>
      <c r="E1" s="62" t="s">
        <v>191</v>
      </c>
      <c r="F1" s="62" t="s">
        <v>187</v>
      </c>
      <c r="G1" s="62" t="s">
        <v>190</v>
      </c>
      <c r="H1" s="62" t="s">
        <v>195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196</v>
      </c>
    </row>
    <row r="3" spans="1:8" x14ac:dyDescent="0.25">
      <c r="A3" t="s">
        <v>181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9">
        <f>B3+C3+D3+E3+F3+G3</f>
        <v>16495683.720000001</v>
      </c>
    </row>
    <row r="4" spans="1:8" x14ac:dyDescent="0.25">
      <c r="A4" t="s">
        <v>182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9">
        <f t="shared" ref="H4:H6" si="0">B4+C4+D4+E4+F4+G4</f>
        <v>24209658.5</v>
      </c>
    </row>
    <row r="5" spans="1:8" x14ac:dyDescent="0.25">
      <c r="A5" t="s">
        <v>183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9">
        <f t="shared" si="0"/>
        <v>22147732.919999998</v>
      </c>
    </row>
    <row r="6" spans="1:8" x14ac:dyDescent="0.25">
      <c r="A6" t="s">
        <v>184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60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188</v>
      </c>
      <c r="C13" s="62" t="s">
        <v>189</v>
      </c>
      <c r="D13" s="62" t="s">
        <v>192</v>
      </c>
      <c r="E13" s="62" t="s">
        <v>191</v>
      </c>
      <c r="F13" s="62" t="s">
        <v>187</v>
      </c>
      <c r="G13" s="62" t="s">
        <v>190</v>
      </c>
      <c r="H13" s="62" t="s">
        <v>195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196</v>
      </c>
    </row>
    <row r="15" spans="1:8" ht="16.5" customHeight="1" x14ac:dyDescent="0.25">
      <c r="A15" t="s">
        <v>185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9">
        <f>B15+C15+D15+E15+F15+G15</f>
        <v>6754073.5</v>
      </c>
    </row>
    <row r="16" spans="1:8" x14ac:dyDescent="0.25">
      <c r="A16" t="s">
        <v>186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9">
        <f t="shared" ref="H16:H23" si="2">B16+C16+D16+E16+F16+G16</f>
        <v>15806585.49</v>
      </c>
    </row>
    <row r="17" spans="1:8" x14ac:dyDescent="0.25">
      <c r="A17" t="s">
        <v>193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9">
        <f t="shared" si="2"/>
        <v>9244302.7799999993</v>
      </c>
    </row>
    <row r="18" spans="1:8" x14ac:dyDescent="0.25">
      <c r="A18" t="s">
        <v>194</v>
      </c>
      <c r="B18" s="65"/>
      <c r="C18" s="65"/>
      <c r="D18" s="65"/>
      <c r="E18" s="65"/>
      <c r="F18" s="65"/>
      <c r="H18" s="159">
        <f t="shared" si="2"/>
        <v>0</v>
      </c>
    </row>
    <row r="19" spans="1:8" x14ac:dyDescent="0.25">
      <c r="B19" s="65"/>
      <c r="C19" s="65"/>
      <c r="D19" s="65"/>
      <c r="E19" s="65"/>
      <c r="F19" s="65"/>
      <c r="H19" s="159">
        <f t="shared" si="2"/>
        <v>0</v>
      </c>
    </row>
    <row r="20" spans="1:8" x14ac:dyDescent="0.25">
      <c r="B20" s="65"/>
      <c r="C20" s="65"/>
      <c r="D20" s="65"/>
      <c r="E20" s="65"/>
      <c r="F20" s="65"/>
      <c r="H20" s="159">
        <f t="shared" si="2"/>
        <v>0</v>
      </c>
    </row>
    <row r="21" spans="1:8" x14ac:dyDescent="0.25">
      <c r="B21" s="65"/>
      <c r="C21" s="65"/>
      <c r="D21" s="65"/>
      <c r="E21" s="65"/>
      <c r="F21" s="65"/>
      <c r="H21" s="159">
        <f t="shared" si="2"/>
        <v>0</v>
      </c>
    </row>
    <row r="22" spans="1:8" x14ac:dyDescent="0.25">
      <c r="B22" s="65"/>
      <c r="C22" s="65"/>
      <c r="D22" s="65"/>
      <c r="E22" s="65"/>
      <c r="F22" s="65"/>
      <c r="H22" s="159">
        <f t="shared" si="2"/>
        <v>0</v>
      </c>
    </row>
    <row r="23" spans="1:8" x14ac:dyDescent="0.25">
      <c r="B23" s="65"/>
      <c r="C23" s="65"/>
      <c r="D23" s="65"/>
      <c r="E23" s="65"/>
      <c r="F23" s="65"/>
      <c r="H23" s="159">
        <f t="shared" si="2"/>
        <v>0</v>
      </c>
    </row>
    <row r="24" spans="1:8" x14ac:dyDescent="0.25">
      <c r="B24" s="65"/>
      <c r="C24" s="65"/>
      <c r="D24" s="65"/>
      <c r="E24" s="65"/>
      <c r="F24" s="65"/>
    </row>
    <row r="25" spans="1:8" x14ac:dyDescent="0.25">
      <c r="B25" s="65"/>
      <c r="C25" s="65"/>
      <c r="D25" s="65"/>
      <c r="E25" s="65"/>
      <c r="F25" s="65"/>
    </row>
    <row r="26" spans="1:8" x14ac:dyDescent="0.25"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6" t="e">
        <f>+'ESF - Situación Financiera'!#REF!</f>
        <v>#REF!</v>
      </c>
      <c r="B1" s="167"/>
      <c r="C1" s="167"/>
      <c r="D1" s="167"/>
      <c r="E1" s="168"/>
      <c r="F1" s="118"/>
    </row>
    <row r="2" spans="1:11" ht="15.75" x14ac:dyDescent="0.25">
      <c r="A2" s="169" t="s">
        <v>152</v>
      </c>
      <c r="B2" s="170"/>
      <c r="C2" s="170"/>
      <c r="D2" s="170"/>
      <c r="E2" s="171"/>
      <c r="F2" s="118"/>
    </row>
    <row r="3" spans="1:11" ht="15.75" x14ac:dyDescent="0.25">
      <c r="A3" s="169" t="s">
        <v>151</v>
      </c>
      <c r="B3" s="170"/>
      <c r="C3" s="170"/>
      <c r="D3" s="170"/>
      <c r="E3" s="171"/>
      <c r="F3" s="118"/>
    </row>
    <row r="4" spans="1:11" ht="15.75" x14ac:dyDescent="0.25">
      <c r="A4" s="169" t="s">
        <v>0</v>
      </c>
      <c r="B4" s="170"/>
      <c r="C4" s="170"/>
      <c r="D4" s="170"/>
      <c r="E4" s="171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146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155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156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148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149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2" t="str">
        <f>+'ESF - Situación Financiera'!A39</f>
        <v xml:space="preserve">Nota:Este Balence General, contiene partidas sujetas a modificaciones </v>
      </c>
      <c r="B30" s="173"/>
      <c r="C30" s="173"/>
      <c r="D30" s="173"/>
      <c r="E30" s="173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162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6" t="e">
        <f>+'ESF - Situación Financiera'!#REF!</f>
        <v>#REF!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74"/>
    </row>
    <row r="3" spans="1:15" ht="15.75" x14ac:dyDescent="0.25">
      <c r="B3" s="169" t="s">
        <v>32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5"/>
    </row>
    <row r="4" spans="1:15" ht="15.75" x14ac:dyDescent="0.25">
      <c r="B4" s="169" t="s">
        <v>150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5"/>
    </row>
    <row r="5" spans="1:15" ht="15.75" x14ac:dyDescent="0.25">
      <c r="B5" s="169" t="s">
        <v>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5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 t="str">
        <f>+'ESF - Situación Financiera'!A39</f>
        <v xml:space="preserve">Nota:Este Balence General, contiene partidas sujetas a modificaciones 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161</v>
      </c>
      <c r="D25" s="124"/>
      <c r="E25" s="127" t="s">
        <v>163</v>
      </c>
      <c r="F25" s="127"/>
      <c r="G25" s="127"/>
      <c r="H25" s="127"/>
      <c r="I25" s="127"/>
      <c r="J25" s="127"/>
      <c r="K25" s="128" t="s">
        <v>164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6" t="s">
        <v>127</v>
      </c>
      <c r="B1" s="167"/>
      <c r="C1" s="167"/>
      <c r="D1" s="167"/>
      <c r="E1" s="167"/>
      <c r="F1" s="174"/>
    </row>
    <row r="2" spans="1:12" ht="15.75" x14ac:dyDescent="0.25">
      <c r="A2" s="169" t="s">
        <v>19</v>
      </c>
      <c r="B2" s="170"/>
      <c r="C2" s="170"/>
      <c r="D2" s="170"/>
      <c r="E2" s="170"/>
      <c r="F2" s="175"/>
    </row>
    <row r="3" spans="1:12" ht="15.75" x14ac:dyDescent="0.25">
      <c r="A3" s="169" t="str">
        <f>+' ERF-Rendimiento Financiero'!A3</f>
        <v xml:space="preserve">Del ejercicio terminado al 31 de diciembre del 2018 </v>
      </c>
      <c r="B3" s="170"/>
      <c r="C3" s="170"/>
      <c r="D3" s="170"/>
      <c r="E3" s="170"/>
      <c r="F3" s="175"/>
    </row>
    <row r="4" spans="1:12" ht="15.75" x14ac:dyDescent="0.25">
      <c r="A4" s="169" t="s">
        <v>0</v>
      </c>
      <c r="B4" s="170"/>
      <c r="C4" s="170"/>
      <c r="D4" s="170"/>
      <c r="E4" s="170"/>
      <c r="F4" s="175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158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 t="str">
        <f>+'ESF - Situación Financiera'!A39</f>
        <v xml:space="preserve">Nota:Este Balence General, contiene partidas sujetas a modificaciones 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166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139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140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141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142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143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144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159</v>
      </c>
      <c r="C130" s="85"/>
      <c r="D130" s="85"/>
      <c r="E130" s="85"/>
      <c r="F130" s="86"/>
      <c r="G130" s="87" t="s">
        <v>147</v>
      </c>
    </row>
    <row r="132" spans="2:7" x14ac:dyDescent="0.25">
      <c r="B132" t="s">
        <v>160</v>
      </c>
      <c r="G132" s="65">
        <v>115573457</v>
      </c>
    </row>
    <row r="133" spans="2:7" x14ac:dyDescent="0.25">
      <c r="B133" t="s">
        <v>153</v>
      </c>
      <c r="G133" s="65">
        <v>11537662</v>
      </c>
    </row>
    <row r="134" spans="2:7" x14ac:dyDescent="0.25">
      <c r="B134" t="s">
        <v>157</v>
      </c>
      <c r="G134" s="65">
        <v>28666664</v>
      </c>
    </row>
    <row r="135" spans="2:7" x14ac:dyDescent="0.25">
      <c r="B135" t="s">
        <v>154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165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 - Situación Financiera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2022-07-15T14:09:53Z</cp:lastPrinted>
  <dcterms:created xsi:type="dcterms:W3CDTF">2018-05-02T13:48:18Z</dcterms:created>
  <dcterms:modified xsi:type="dcterms:W3CDTF">2022-07-15T14:10:57Z</dcterms:modified>
</cp:coreProperties>
</file>