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SEPTIEMBRE\"/>
    </mc:Choice>
  </mc:AlternateContent>
  <bookViews>
    <workbookView xWindow="0" yWindow="0" windowWidth="19200" windowHeight="1149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3" l="1"/>
  <c r="I61" i="3"/>
  <c r="H61" i="3"/>
  <c r="G61" i="3"/>
  <c r="F61" i="3"/>
  <c r="J51" i="3"/>
  <c r="I51" i="3"/>
  <c r="H51" i="3"/>
  <c r="G51" i="3"/>
  <c r="F51" i="3"/>
  <c r="J44" i="3"/>
  <c r="I44" i="3"/>
  <c r="H44" i="3"/>
  <c r="G44" i="3"/>
  <c r="F44" i="3"/>
  <c r="J35" i="3"/>
  <c r="I35" i="3"/>
  <c r="H35" i="3"/>
  <c r="G35" i="3"/>
  <c r="F35" i="3"/>
  <c r="G31" i="3"/>
  <c r="J25" i="3"/>
  <c r="I25" i="3"/>
  <c r="H25" i="3"/>
  <c r="G25" i="3"/>
  <c r="F25" i="3"/>
  <c r="J15" i="3"/>
  <c r="I15" i="3"/>
  <c r="H15" i="3"/>
  <c r="G15" i="3"/>
  <c r="F15" i="3"/>
  <c r="J9" i="3"/>
  <c r="I9" i="3"/>
  <c r="I8" i="3" s="1"/>
  <c r="I82" i="3" s="1"/>
  <c r="H9" i="3"/>
  <c r="G9" i="3"/>
  <c r="G8" i="3" s="1"/>
  <c r="G82" i="3" s="1"/>
  <c r="F9" i="3"/>
  <c r="J8" i="3"/>
  <c r="J82" i="3" s="1"/>
  <c r="H8" i="3"/>
  <c r="H82" i="3" s="1"/>
  <c r="F8" i="3"/>
  <c r="F82" i="3" s="1"/>
  <c r="I31" i="2" l="1"/>
  <c r="G16" i="2" l="1"/>
  <c r="G10" i="2"/>
  <c r="E18" i="2" l="1"/>
  <c r="D19" i="2" l="1"/>
  <c r="M61" i="2" l="1"/>
  <c r="M51" i="2"/>
  <c r="M44" i="2"/>
  <c r="M35" i="2"/>
  <c r="M25" i="2"/>
  <c r="M15" i="2"/>
  <c r="M9" i="2"/>
  <c r="M8" i="2" l="1"/>
  <c r="M82" i="2" s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E83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I8" i="2" s="1"/>
  <c r="I82" i="2" s="1"/>
  <c r="H9" i="2"/>
  <c r="H8" i="2" s="1"/>
  <c r="H82" i="2" s="1"/>
  <c r="K8" i="2"/>
  <c r="K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P81" i="2" l="1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<sst xmlns="http://schemas.openxmlformats.org/spreadsheetml/2006/main" count="282" uniqueCount="108">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</sst>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1" fillId="0" borderId="0" xfId="1" applyFont="1"/>
    <xf numFmtId="43" fontId="0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164" fontId="11" fillId="2" borderId="2" xfId="0" applyNumberFormat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447675</xdr:colOff>
      <xdr:row>0</xdr:row>
      <xdr:rowOff>85725</xdr:rowOff>
    </xdr:from>
    <xdr:ext cx="2619375" cy="1169126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649200" y="85725"/>
          <a:ext cx="2619375" cy="1169126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2717455</xdr:colOff>
      <xdr:row>4</xdr:row>
      <xdr:rowOff>38100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264125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60" t="s">
        <v>95</v>
      </c>
      <c r="B1" s="61"/>
      <c r="C1" s="61"/>
    </row>
    <row r="2" spans="1:13" ht="18.75" x14ac:dyDescent="0.25">
      <c r="A2" s="62" t="s">
        <v>106</v>
      </c>
      <c r="B2" s="63"/>
      <c r="C2" s="63"/>
    </row>
    <row r="3" spans="1:13" ht="15" customHeight="1" x14ac:dyDescent="0.25">
      <c r="A3" s="58" t="s">
        <v>76</v>
      </c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8" t="s">
        <v>77</v>
      </c>
      <c r="B4" s="59"/>
      <c r="C4" s="59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8"/>
      <c r="B5" s="59"/>
      <c r="C5" s="59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8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8"/>
      <c r="B7" s="59"/>
      <c r="C7" s="59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5" t="s">
        <v>66</v>
      </c>
      <c r="B9" s="56" t="s">
        <v>94</v>
      </c>
      <c r="C9" s="56" t="s">
        <v>93</v>
      </c>
    </row>
    <row r="10" spans="1:13" ht="23.25" customHeight="1" x14ac:dyDescent="0.25">
      <c r="A10" s="55"/>
      <c r="B10" s="57"/>
      <c r="C10" s="57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I77" activePane="bottomRight" state="frozen"/>
      <selection pane="topRight" activeCell="B1" sqref="B1"/>
      <selection pane="bottomLeft" activeCell="A9" sqref="A9"/>
      <selection pane="bottomRight" activeCell="O94" sqref="O94:P94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0" width="14.28515625" customWidth="1"/>
    <col min="11" max="11" width="14.28515625" style="1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53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21112799.589999996</v>
      </c>
      <c r="F8" s="38">
        <f t="shared" si="0"/>
        <v>67268259.370000005</v>
      </c>
      <c r="G8" s="38">
        <f t="shared" si="0"/>
        <v>33352989.270000003</v>
      </c>
      <c r="H8" s="38">
        <f t="shared" ref="H8" si="1">SUM(H9,H15,H25,H35,H44,H51,H61,H66,H69)</f>
        <v>24792924.850000001</v>
      </c>
      <c r="I8" s="38">
        <f t="shared" ref="I8" si="2">SUM(I9,I15,I25,I35,I44,I51,I61,I66,I69)</f>
        <v>25322662.789999999</v>
      </c>
      <c r="J8" s="38">
        <f t="shared" ref="J8" si="3">SUM(J9,J15,J25,J35,J44,J51,J61,J66,J69)</f>
        <v>43143845.210000001</v>
      </c>
      <c r="K8" s="38">
        <f t="shared" ref="K8" si="4">SUM(K9,K15,K25,K35,K44,K51,K61,K66,K69)</f>
        <v>24987466.129999999</v>
      </c>
      <c r="L8" s="37">
        <f t="shared" ref="L8:M8" si="5">SUM(L9,L15,L25,L35,L44,L51,L61,L66,L69)</f>
        <v>26201853.099999998</v>
      </c>
      <c r="M8" s="37">
        <f t="shared" si="5"/>
        <v>0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291673938.88999999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11623868.66</v>
      </c>
      <c r="F9" s="42">
        <f t="shared" si="8"/>
        <v>12152553.280000001</v>
      </c>
      <c r="G9" s="40">
        <f t="shared" ref="G9" si="9">SUM(G10:G14)</f>
        <v>11092437.630000003</v>
      </c>
      <c r="H9" s="42">
        <f t="shared" ref="H9" si="10">SUM(H10:H14)</f>
        <v>11632037.26</v>
      </c>
      <c r="I9" s="42">
        <f t="shared" ref="I9" si="11">SUM(I10:I14)</f>
        <v>11309347.959999999</v>
      </c>
      <c r="J9" s="42">
        <f t="shared" ref="J9" si="12">SUM(J10:J14)</f>
        <v>12166664.180000002</v>
      </c>
      <c r="K9" s="40">
        <f t="shared" ref="K9" si="13">SUM(K10:K14)</f>
        <v>11984127.08</v>
      </c>
      <c r="L9" s="42">
        <f t="shared" ref="L9" si="14">SUM(L10:L14)</f>
        <v>11433564.85</v>
      </c>
      <c r="M9" s="42">
        <f>SUM(M10:M14)</f>
        <v>0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104806611.56999999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>
        <v>9620802.4800000004</v>
      </c>
      <c r="F10" s="44">
        <v>9559618.3300000001</v>
      </c>
      <c r="G10" s="44">
        <f>9425701.14+18000+10200.96</f>
        <v>9453902.1000000015</v>
      </c>
      <c r="H10" s="44">
        <v>9248812.9700000007</v>
      </c>
      <c r="I10" s="44">
        <v>9272505.8699999992</v>
      </c>
      <c r="J10" s="44">
        <v>10677156.210000001</v>
      </c>
      <c r="K10" s="44">
        <v>9154791.75</v>
      </c>
      <c r="L10" s="44">
        <v>9407618.8399999999</v>
      </c>
      <c r="M10" s="52"/>
      <c r="N10" s="44"/>
      <c r="O10" s="44"/>
      <c r="P10" s="44">
        <f t="shared" ref="P10:P73" si="17">SUM(D10:O10)</f>
        <v>85999141.379999995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>
        <v>392332.9</v>
      </c>
      <c r="F11" s="44">
        <v>539195.48</v>
      </c>
      <c r="G11" s="44">
        <v>40611.96</v>
      </c>
      <c r="H11" s="44">
        <v>429071.95</v>
      </c>
      <c r="I11" s="44">
        <v>627591.84</v>
      </c>
      <c r="J11" s="44">
        <v>91000</v>
      </c>
      <c r="K11" s="44">
        <v>475464.83</v>
      </c>
      <c r="L11" s="44">
        <v>478844.01</v>
      </c>
      <c r="M11" s="52"/>
      <c r="N11" s="44"/>
      <c r="O11" s="44"/>
      <c r="P11" s="44">
        <f t="shared" si="17"/>
        <v>3334553.83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>
        <v>160180</v>
      </c>
      <c r="F12" s="44">
        <v>607070</v>
      </c>
      <c r="G12" s="44">
        <v>176000</v>
      </c>
      <c r="H12" s="44">
        <v>548060</v>
      </c>
      <c r="I12" s="44">
        <v>12828</v>
      </c>
      <c r="J12" s="44">
        <v>2200</v>
      </c>
      <c r="K12" s="44">
        <v>419360</v>
      </c>
      <c r="L12" s="44">
        <v>197090</v>
      </c>
      <c r="M12" s="52"/>
      <c r="N12" s="44"/>
      <c r="O12" s="44"/>
      <c r="P12" s="44">
        <f t="shared" si="17"/>
        <v>2208738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>
        <v>1450553.28</v>
      </c>
      <c r="F14" s="44">
        <v>1446669.47</v>
      </c>
      <c r="G14" s="44">
        <v>1421923.57</v>
      </c>
      <c r="H14" s="44">
        <v>1406092.34</v>
      </c>
      <c r="I14" s="44">
        <v>1396422.25</v>
      </c>
      <c r="J14" s="44">
        <v>1396307.97</v>
      </c>
      <c r="K14" s="44">
        <v>1934510.5</v>
      </c>
      <c r="L14" s="44">
        <v>1350012</v>
      </c>
      <c r="M14" s="52"/>
      <c r="N14" s="44"/>
      <c r="O14" s="44"/>
      <c r="P14" s="44">
        <f t="shared" si="17"/>
        <v>13264178.360000001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1329039.4500000002</v>
      </c>
      <c r="F15" s="42">
        <f t="shared" si="18"/>
        <v>15313096.34</v>
      </c>
      <c r="G15" s="40">
        <f t="shared" ref="G15" si="19">SUM(G16:G24)</f>
        <v>8567089.0100000016</v>
      </c>
      <c r="H15" s="42">
        <f t="shared" ref="H15" si="20">SUM(H16:H24)</f>
        <v>8502223.4400000013</v>
      </c>
      <c r="I15" s="42">
        <f t="shared" ref="I15" si="21">SUM(I16:I24)</f>
        <v>10704448.529999999</v>
      </c>
      <c r="J15" s="42">
        <f t="shared" ref="J15" si="22">SUM(J16:J24)</f>
        <v>8865501.7400000002</v>
      </c>
      <c r="K15" s="40">
        <f t="shared" ref="K15" si="23">SUM(K16:K24)</f>
        <v>7815816.7999999989</v>
      </c>
      <c r="L15" s="40">
        <f t="shared" ref="L15:M15" si="24">SUM(L16:L24)</f>
        <v>9715415.9799999986</v>
      </c>
      <c r="M15" s="42">
        <f t="shared" si="24"/>
        <v>0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79989091.200000018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>
        <v>674122.65</v>
      </c>
      <c r="F16" s="44">
        <v>14133662.189999999</v>
      </c>
      <c r="G16" s="44">
        <f>7554951.62-18000-10200.96</f>
        <v>7526750.6600000001</v>
      </c>
      <c r="H16" s="44">
        <v>7078520.1600000001</v>
      </c>
      <c r="I16" s="44">
        <v>8262750.6399999997</v>
      </c>
      <c r="J16" s="44">
        <v>7791315.1600000001</v>
      </c>
      <c r="K16" s="44">
        <v>6049738.1399999997</v>
      </c>
      <c r="L16" s="44">
        <v>8324453.0599999996</v>
      </c>
      <c r="M16" s="52"/>
      <c r="N16" s="44"/>
      <c r="O16" s="44"/>
      <c r="P16" s="44">
        <f t="shared" si="17"/>
        <v>67960697.040000007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>
        <v>16724</v>
      </c>
      <c r="F17" s="44">
        <v>10232</v>
      </c>
      <c r="G17" s="44"/>
      <c r="H17" s="44">
        <v>127440</v>
      </c>
      <c r="I17" s="44">
        <v>263308.26</v>
      </c>
      <c r="J17" s="44"/>
      <c r="K17" s="44">
        <v>15788.52</v>
      </c>
      <c r="L17" s="44">
        <v>127680</v>
      </c>
      <c r="M17" s="44"/>
      <c r="N17" s="44"/>
      <c r="O17" s="44"/>
      <c r="P17" s="44">
        <f t="shared" si="17"/>
        <v>561672.78</v>
      </c>
    </row>
    <row r="18" spans="1:16" x14ac:dyDescent="0.25">
      <c r="A18" s="43" t="s">
        <v>10</v>
      </c>
      <c r="B18" s="44">
        <v>50000</v>
      </c>
      <c r="C18" s="45"/>
      <c r="D18" s="44"/>
      <c r="E18" s="44">
        <f>37610+1160</f>
        <v>38770</v>
      </c>
      <c r="F18" s="44">
        <v>1160</v>
      </c>
      <c r="G18" s="44">
        <v>29790</v>
      </c>
      <c r="H18" s="44">
        <v>39210</v>
      </c>
      <c r="I18" s="44">
        <v>56115</v>
      </c>
      <c r="J18" s="44"/>
      <c r="K18" s="44">
        <v>71717.5</v>
      </c>
      <c r="L18" s="44">
        <v>226260</v>
      </c>
      <c r="M18" s="52"/>
      <c r="N18" s="44"/>
      <c r="O18" s="44"/>
      <c r="P18" s="44">
        <f t="shared" si="17"/>
        <v>463022.5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>
        <v>4400</v>
      </c>
      <c r="F19" s="44">
        <v>200</v>
      </c>
      <c r="G19" s="44"/>
      <c r="H19" s="44"/>
      <c r="I19" s="44"/>
      <c r="J19" s="44"/>
      <c r="K19" s="44">
        <v>120</v>
      </c>
      <c r="L19" s="44"/>
      <c r="M19" s="52"/>
      <c r="N19" s="44"/>
      <c r="O19" s="44"/>
      <c r="P19" s="44">
        <f t="shared" si="17"/>
        <v>566101.6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>
        <v>417434.67</v>
      </c>
      <c r="F20" s="44">
        <v>631521.44999999995</v>
      </c>
      <c r="G20" s="44">
        <v>447367.5</v>
      </c>
      <c r="H20" s="44">
        <v>756112.5</v>
      </c>
      <c r="I20" s="44">
        <v>1190845.8999999999</v>
      </c>
      <c r="J20" s="44">
        <v>527560</v>
      </c>
      <c r="K20" s="44">
        <v>660418.19999999995</v>
      </c>
      <c r="L20" s="44">
        <v>581707.65</v>
      </c>
      <c r="M20" s="52"/>
      <c r="N20" s="44"/>
      <c r="O20" s="44"/>
      <c r="P20" s="44">
        <f t="shared" si="17"/>
        <v>5299999.12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>
        <v>20593.580000000002</v>
      </c>
      <c r="F21" s="44">
        <v>266183.88</v>
      </c>
      <c r="G21" s="44">
        <v>230340.61</v>
      </c>
      <c r="H21" s="44">
        <v>289336.37</v>
      </c>
      <c r="I21" s="44">
        <v>195835.01</v>
      </c>
      <c r="J21" s="44">
        <v>207662.83</v>
      </c>
      <c r="K21" s="44">
        <v>365523.1</v>
      </c>
      <c r="L21" s="44">
        <v>311404.26</v>
      </c>
      <c r="M21" s="46"/>
      <c r="N21" s="44"/>
      <c r="O21" s="44"/>
      <c r="P21" s="44">
        <f t="shared" si="17"/>
        <v>1975999.41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>
        <v>125224.55</v>
      </c>
      <c r="F22" s="44">
        <v>221561.71</v>
      </c>
      <c r="G22" s="44">
        <v>103300.24</v>
      </c>
      <c r="H22" s="44">
        <v>117662.42</v>
      </c>
      <c r="I22" s="44">
        <v>689556.11</v>
      </c>
      <c r="J22" s="44">
        <v>319201.25</v>
      </c>
      <c r="K22" s="44">
        <v>599492.77</v>
      </c>
      <c r="L22" s="44">
        <v>23261.01</v>
      </c>
      <c r="M22" s="52"/>
      <c r="N22" s="44"/>
      <c r="O22" s="44"/>
      <c r="P22" s="44">
        <f t="shared" si="17"/>
        <v>2277752.6199999996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>
        <v>31770</v>
      </c>
      <c r="F23" s="44">
        <v>48575.11</v>
      </c>
      <c r="G23" s="44">
        <v>229540</v>
      </c>
      <c r="H23" s="44">
        <v>93941.99</v>
      </c>
      <c r="I23" s="44">
        <v>46037.61</v>
      </c>
      <c r="J23" s="44">
        <v>19762.5</v>
      </c>
      <c r="K23" s="44">
        <v>53018.57</v>
      </c>
      <c r="L23" s="44">
        <v>120650</v>
      </c>
      <c r="M23" s="52"/>
      <c r="N23" s="44"/>
      <c r="O23" s="44"/>
      <c r="P23" s="44">
        <f t="shared" si="17"/>
        <v>883846.12999999989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4122929.3200000003</v>
      </c>
      <c r="F25" s="40">
        <f t="shared" si="27"/>
        <v>1795694.67</v>
      </c>
      <c r="G25" s="40">
        <f t="shared" ref="G25" si="28">SUM(G26:G34)</f>
        <v>606718.6</v>
      </c>
      <c r="H25" s="40">
        <f t="shared" ref="H25" si="29">SUM(H26:H34)</f>
        <v>2885954.1500000004</v>
      </c>
      <c r="I25" s="40">
        <f t="shared" ref="I25" si="30">SUM(I26:I34)</f>
        <v>2039231.77</v>
      </c>
      <c r="J25" s="40">
        <f t="shared" ref="J25" si="31">SUM(J26:J34)</f>
        <v>2981715.75</v>
      </c>
      <c r="K25" s="40">
        <f t="shared" ref="K25" si="32">SUM(K26:K34)</f>
        <v>3214813.11</v>
      </c>
      <c r="L25" s="40">
        <f t="shared" ref="L25:M25" si="33">SUM(L26:L34)</f>
        <v>2083473.87</v>
      </c>
      <c r="M25" s="40">
        <f t="shared" si="33"/>
        <v>0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24628199.239999998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>
        <v>43702.84</v>
      </c>
      <c r="F26" s="44">
        <v>126129.09</v>
      </c>
      <c r="G26" s="44">
        <v>18733.27</v>
      </c>
      <c r="H26" s="44">
        <v>117493.75</v>
      </c>
      <c r="I26" s="44">
        <v>306439.55</v>
      </c>
      <c r="J26" s="44">
        <v>239958.45</v>
      </c>
      <c r="K26" s="44">
        <v>125357.53</v>
      </c>
      <c r="L26" s="44">
        <v>231758.78</v>
      </c>
      <c r="M26" s="52"/>
      <c r="N26" s="44"/>
      <c r="O26" s="44"/>
      <c r="P26" s="44">
        <f t="shared" si="17"/>
        <v>1430457.3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>
        <v>5152</v>
      </c>
      <c r="H27" s="44">
        <v>3474.98</v>
      </c>
      <c r="I27" s="44">
        <v>3673.4</v>
      </c>
      <c r="J27" s="44"/>
      <c r="K27" s="44">
        <v>999</v>
      </c>
      <c r="L27" s="44"/>
      <c r="M27" s="46"/>
      <c r="N27" s="44"/>
      <c r="O27" s="44"/>
      <c r="P27" s="44">
        <f t="shared" si="17"/>
        <v>13299.38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>
        <v>129493.17</v>
      </c>
      <c r="F28" s="44"/>
      <c r="G28" s="44">
        <v>991.2</v>
      </c>
      <c r="H28" s="44"/>
      <c r="I28" s="44">
        <v>117799.99</v>
      </c>
      <c r="J28" s="44"/>
      <c r="K28" s="44">
        <v>19322.5</v>
      </c>
      <c r="L28" s="44">
        <v>50514.96</v>
      </c>
      <c r="M28" s="52"/>
      <c r="N28" s="44"/>
      <c r="O28" s="44"/>
      <c r="P28" s="44">
        <f t="shared" si="17"/>
        <v>319345.66000000003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>
        <v>2000</v>
      </c>
      <c r="F30" s="44">
        <v>431</v>
      </c>
      <c r="G30" s="44"/>
      <c r="H30" s="44">
        <v>48200</v>
      </c>
      <c r="I30" s="44">
        <v>177582.86</v>
      </c>
      <c r="J30" s="44">
        <v>10373.4</v>
      </c>
      <c r="K30" s="44">
        <v>1513363.73</v>
      </c>
      <c r="L30" s="44">
        <v>38500.03</v>
      </c>
      <c r="M30" s="52"/>
      <c r="N30" s="44"/>
      <c r="O30" s="44"/>
      <c r="P30" s="44">
        <f t="shared" si="17"/>
        <v>1838959.02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>
        <v>12221.44</v>
      </c>
      <c r="F31" s="44">
        <v>2625.99</v>
      </c>
      <c r="G31" s="44">
        <v>204372.32</v>
      </c>
      <c r="H31" s="44">
        <v>89969.66</v>
      </c>
      <c r="I31" s="44">
        <f>27377.07+81982.61</f>
        <v>109359.67999999999</v>
      </c>
      <c r="J31" s="44">
        <v>292452.14</v>
      </c>
      <c r="K31" s="44">
        <v>728687.79</v>
      </c>
      <c r="L31" s="44">
        <v>7296.26</v>
      </c>
      <c r="M31" s="52"/>
      <c r="N31" s="44"/>
      <c r="O31" s="44"/>
      <c r="P31" s="44">
        <f t="shared" si="17"/>
        <v>1447735.26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>
        <v>3653936.85</v>
      </c>
      <c r="F32" s="44">
        <v>1574217.18</v>
      </c>
      <c r="G32" s="44">
        <v>224731.16</v>
      </c>
      <c r="H32" s="44">
        <v>2125714.27</v>
      </c>
      <c r="I32" s="44">
        <v>754605</v>
      </c>
      <c r="J32" s="44">
        <v>1007538.51</v>
      </c>
      <c r="K32" s="44">
        <v>683534.93</v>
      </c>
      <c r="L32" s="44">
        <v>1363160.56</v>
      </c>
      <c r="M32" s="52"/>
      <c r="N32" s="44"/>
      <c r="O32" s="44"/>
      <c r="P32" s="44">
        <f t="shared" si="17"/>
        <v>15934358.729999999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4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>
        <v>281575.02</v>
      </c>
      <c r="F34" s="44">
        <v>92291.41</v>
      </c>
      <c r="G34" s="44">
        <v>152738.65</v>
      </c>
      <c r="H34" s="44">
        <v>501101.49</v>
      </c>
      <c r="I34" s="44">
        <v>569771.29</v>
      </c>
      <c r="J34" s="44">
        <v>1431393.25</v>
      </c>
      <c r="K34" s="44">
        <v>143547.63</v>
      </c>
      <c r="L34" s="44">
        <v>392243.28</v>
      </c>
      <c r="M34" s="52"/>
      <c r="N34" s="44"/>
      <c r="O34" s="44"/>
      <c r="P34" s="44">
        <f t="shared" si="17"/>
        <v>3644043.8899999997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6000</v>
      </c>
      <c r="F35" s="40">
        <f t="shared" si="36"/>
        <v>10000</v>
      </c>
      <c r="G35" s="40">
        <f t="shared" ref="G35" si="37">SUM(G36:G43)</f>
        <v>1500</v>
      </c>
      <c r="H35" s="40">
        <f t="shared" ref="H35" si="38">SUM(H36:H43)</f>
        <v>2500</v>
      </c>
      <c r="I35" s="40">
        <f t="shared" ref="I35" si="39">SUM(I36:I43)</f>
        <v>2000</v>
      </c>
      <c r="J35" s="40">
        <f t="shared" ref="J35" si="40">SUM(J36:J43)</f>
        <v>0</v>
      </c>
      <c r="K35" s="40">
        <f t="shared" ref="K35" si="41">SUM(K36:K43)</f>
        <v>3000</v>
      </c>
      <c r="L35" s="40">
        <f t="shared" ref="L35:M35" si="42">SUM(L36:L43)</f>
        <v>35000</v>
      </c>
      <c r="M35" s="40">
        <f t="shared" si="42"/>
        <v>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65000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>
        <v>6000</v>
      </c>
      <c r="F36" s="44">
        <v>10000</v>
      </c>
      <c r="G36" s="44">
        <v>1500</v>
      </c>
      <c r="H36" s="44">
        <v>2500</v>
      </c>
      <c r="I36" s="44">
        <v>2000</v>
      </c>
      <c r="J36" s="44"/>
      <c r="K36" s="44">
        <v>3000</v>
      </c>
      <c r="L36" s="44">
        <v>35000</v>
      </c>
      <c r="M36" s="52"/>
      <c r="N36" s="44"/>
      <c r="O36" s="44"/>
      <c r="P36" s="44">
        <f t="shared" si="17"/>
        <v>65000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4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4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4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4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4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4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4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4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26408.400000000001</v>
      </c>
      <c r="F51" s="40">
        <f t="shared" si="54"/>
        <v>34003070</v>
      </c>
      <c r="G51" s="40">
        <f t="shared" ref="G51" si="55">SUM(G52:G60)</f>
        <v>13085244.029999999</v>
      </c>
      <c r="H51" s="40">
        <f t="shared" ref="H51" si="56">SUM(H52:H60)</f>
        <v>2400</v>
      </c>
      <c r="I51" s="40">
        <f t="shared" ref="I51" si="57">SUM(I52:I60)</f>
        <v>209474.8</v>
      </c>
      <c r="J51" s="40">
        <f t="shared" ref="J51" si="58">SUM(J52:J60)</f>
        <v>18778623.809999999</v>
      </c>
      <c r="K51" s="40">
        <f t="shared" ref="K51" si="59">SUM(K52:K60)</f>
        <v>224416.94</v>
      </c>
      <c r="L51" s="40">
        <f t="shared" ref="L51:M51" si="60">SUM(L52:L60)</f>
        <v>1646098.4</v>
      </c>
      <c r="M51" s="40">
        <f t="shared" si="60"/>
        <v>0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67975736.379999995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>
        <v>2400</v>
      </c>
      <c r="I52" s="44">
        <v>1950</v>
      </c>
      <c r="J52" s="44"/>
      <c r="K52" s="44"/>
      <c r="L52" s="44"/>
      <c r="M52" s="46"/>
      <c r="N52" s="44"/>
      <c r="O52" s="44"/>
      <c r="P52" s="44">
        <f t="shared" si="17"/>
        <v>4350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4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4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>
        <v>8675520.0299999993</v>
      </c>
      <c r="H55" s="44"/>
      <c r="I55" s="44"/>
      <c r="J55" s="44">
        <v>14610960</v>
      </c>
      <c r="K55" s="44"/>
      <c r="L55" s="44">
        <v>1244994.3999999999</v>
      </c>
      <c r="M55" s="46"/>
      <c r="N55" s="44"/>
      <c r="O55" s="44"/>
      <c r="P55" s="44">
        <f t="shared" si="17"/>
        <v>24531474.43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>
        <v>26408.400000000001</v>
      </c>
      <c r="F56" s="44">
        <v>34003070</v>
      </c>
      <c r="G56" s="44">
        <v>4409724</v>
      </c>
      <c r="H56" s="44"/>
      <c r="I56" s="44">
        <v>207524.8</v>
      </c>
      <c r="J56" s="44">
        <v>4167663.81</v>
      </c>
      <c r="K56" s="44">
        <v>190539</v>
      </c>
      <c r="L56" s="44">
        <v>401104</v>
      </c>
      <c r="M56" s="52"/>
      <c r="N56" s="44"/>
      <c r="O56" s="44"/>
      <c r="P56" s="44">
        <f t="shared" si="17"/>
        <v>43406034.009999998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4">
        <v>33877.94</v>
      </c>
      <c r="L57" s="44"/>
      <c r="M57" s="46"/>
      <c r="N57" s="44"/>
      <c r="O57" s="44"/>
      <c r="P57" s="44">
        <f t="shared" si="17"/>
        <v>33877.94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4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4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4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4004553.76</v>
      </c>
      <c r="F61" s="40">
        <f t="shared" si="63"/>
        <v>3993845.08</v>
      </c>
      <c r="G61" s="40">
        <f t="shared" ref="G61" si="64">SUM(G62:G65)</f>
        <v>0</v>
      </c>
      <c r="H61" s="40">
        <f t="shared" ref="H61" si="65">SUM(H62:H65)</f>
        <v>1767810</v>
      </c>
      <c r="I61" s="40">
        <f t="shared" ref="I61" si="66">SUM(I62:I65)</f>
        <v>1058159.73</v>
      </c>
      <c r="J61" s="40">
        <f t="shared" ref="J61" si="67">SUM(J62:J65)</f>
        <v>351339.73</v>
      </c>
      <c r="K61" s="40">
        <f t="shared" ref="K61" si="68">SUM(K62:K65)</f>
        <v>1745292.2</v>
      </c>
      <c r="L61" s="40">
        <f t="shared" ref="L61" si="69">SUM(L62:L65)</f>
        <v>1288300</v>
      </c>
      <c r="M61" s="40">
        <f t="shared" ref="M61" si="70">SUM(M62:M65)</f>
        <v>0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14209300.5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4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>
        <v>4004553.76</v>
      </c>
      <c r="F63" s="44">
        <v>3993845.08</v>
      </c>
      <c r="G63" s="44"/>
      <c r="H63" s="44">
        <v>1767810</v>
      </c>
      <c r="I63" s="44">
        <v>1058159.73</v>
      </c>
      <c r="J63" s="44">
        <v>351339.73</v>
      </c>
      <c r="K63" s="44">
        <v>1745292.2</v>
      </c>
      <c r="L63" s="44">
        <v>1288300</v>
      </c>
      <c r="M63" s="52"/>
      <c r="N63" s="44"/>
      <c r="O63" s="44"/>
      <c r="P63" s="44">
        <f t="shared" si="17"/>
        <v>14209300.5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4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4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4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4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4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4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4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4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8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4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4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4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4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4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4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4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4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21112799.589999996</v>
      </c>
      <c r="F82" s="50">
        <f>+F8</f>
        <v>67268259.370000005</v>
      </c>
      <c r="G82" s="50">
        <f>+G8</f>
        <v>33352989.270000003</v>
      </c>
      <c r="H82" s="50">
        <f t="shared" ref="H82:P82" si="79">+H8</f>
        <v>24792924.850000001</v>
      </c>
      <c r="I82" s="50">
        <f t="shared" si="79"/>
        <v>25322662.789999999</v>
      </c>
      <c r="J82" s="50">
        <f t="shared" si="79"/>
        <v>43143845.210000001</v>
      </c>
      <c r="K82" s="50">
        <f t="shared" si="79"/>
        <v>24987466.129999999</v>
      </c>
      <c r="L82" s="50">
        <f t="shared" si="79"/>
        <v>26201853.099999998</v>
      </c>
      <c r="M82" s="50">
        <f t="shared" si="79"/>
        <v>0</v>
      </c>
      <c r="N82" s="50">
        <f t="shared" si="79"/>
        <v>0</v>
      </c>
      <c r="O82" s="50">
        <f t="shared" si="79"/>
        <v>0</v>
      </c>
      <c r="P82" s="50">
        <f t="shared" si="79"/>
        <v>291673938.88999999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6" activePane="bottomRight" state="frozen"/>
      <selection pane="topRight" activeCell="B1" sqref="B1"/>
      <selection pane="bottomLeft" activeCell="A8" sqref="A8"/>
      <selection pane="bottomRight" activeCell="F6" sqref="F1:J1048576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10" width="20.425781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62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:J8" si="1">SUM(E9,E15,E25,E35,E44,E51,E61,E66,E69)</f>
        <v>13226951.699999999</v>
      </c>
      <c r="F8" s="2">
        <f t="shared" si="1"/>
        <v>24792924.850000001</v>
      </c>
      <c r="G8" s="2">
        <f t="shared" si="1"/>
        <v>25322662.789999999</v>
      </c>
      <c r="H8" s="2">
        <f t="shared" si="1"/>
        <v>43143845.210000001</v>
      </c>
      <c r="I8" s="2">
        <f t="shared" si="1"/>
        <v>24987466.129999999</v>
      </c>
      <c r="J8" s="2">
        <f t="shared" si="1"/>
        <v>26201853.099999998</v>
      </c>
      <c r="K8" s="2"/>
      <c r="L8" s="2"/>
      <c r="M8" s="2"/>
      <c r="N8" s="16">
        <f t="shared" ref="N8" si="2">SUM(N9,N15,N25,N35,N44,N51,N61,N66,N69)</f>
        <v>228600614.38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29">
        <f t="shared" ref="F9:J9" si="5">SUM(F10:F14)</f>
        <v>11632037.26</v>
      </c>
      <c r="G9" s="29">
        <f t="shared" si="5"/>
        <v>11309347.959999999</v>
      </c>
      <c r="H9" s="29">
        <f t="shared" si="5"/>
        <v>12166664.180000002</v>
      </c>
      <c r="I9" s="29">
        <f t="shared" si="5"/>
        <v>11984127.08</v>
      </c>
      <c r="J9" s="29">
        <f t="shared" si="5"/>
        <v>11433564.85</v>
      </c>
      <c r="K9" s="15"/>
      <c r="L9" s="15"/>
      <c r="M9" s="15"/>
      <c r="N9" s="14">
        <f>SUM(B9:M9)</f>
        <v>98262719.949999988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>
        <v>9248812.9700000007</v>
      </c>
      <c r="G10" s="15">
        <v>9272505.8699999992</v>
      </c>
      <c r="H10" s="15">
        <v>10677156.210000001</v>
      </c>
      <c r="I10" s="15">
        <v>9154791.75</v>
      </c>
      <c r="J10" s="15">
        <v>9407618.8399999999</v>
      </c>
      <c r="K10" s="15"/>
      <c r="L10" s="15"/>
      <c r="M10" s="15"/>
      <c r="N10" s="15">
        <f t="shared" ref="N10:N73" si="6">SUM(B10:M10)</f>
        <v>80502811.800000012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>
        <v>429071.95</v>
      </c>
      <c r="G11" s="15">
        <v>627591.84</v>
      </c>
      <c r="H11" s="15">
        <v>91000</v>
      </c>
      <c r="I11" s="15">
        <v>475464.83</v>
      </c>
      <c r="J11" s="15">
        <v>478844.01</v>
      </c>
      <c r="K11" s="15"/>
      <c r="L11" s="15"/>
      <c r="M11" s="15"/>
      <c r="N11" s="15">
        <f t="shared" si="6"/>
        <v>3053814.92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>
        <v>548060</v>
      </c>
      <c r="G12" s="15">
        <v>12828</v>
      </c>
      <c r="H12" s="15">
        <v>2200</v>
      </c>
      <c r="I12" s="15">
        <v>419360</v>
      </c>
      <c r="J12" s="15">
        <v>197090</v>
      </c>
      <c r="K12" s="15"/>
      <c r="L12" s="15"/>
      <c r="M12" s="15"/>
      <c r="N12" s="15">
        <f t="shared" si="6"/>
        <v>2497653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6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>
        <v>1406092.34</v>
      </c>
      <c r="G14" s="15">
        <v>1396422.25</v>
      </c>
      <c r="H14" s="15">
        <v>1396307.97</v>
      </c>
      <c r="I14" s="15">
        <v>1934510.5</v>
      </c>
      <c r="J14" s="15">
        <v>1350012</v>
      </c>
      <c r="K14" s="15"/>
      <c r="L14" s="15"/>
      <c r="M14" s="15"/>
      <c r="N14" s="15">
        <f t="shared" si="6"/>
        <v>12208440.23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7">SUM(C16:C24)</f>
        <v>1074833.71</v>
      </c>
      <c r="D15" s="29">
        <f t="shared" si="7"/>
        <v>8395350.9199999999</v>
      </c>
      <c r="E15" s="29">
        <f t="shared" ref="E15" si="8">SUM(E16:E24)</f>
        <v>8550929.5999999996</v>
      </c>
      <c r="F15" s="29">
        <f t="shared" ref="F15:J15" si="9">SUM(F16:F24)</f>
        <v>8502223.4400000013</v>
      </c>
      <c r="G15" s="29">
        <f t="shared" si="9"/>
        <v>10704448.529999999</v>
      </c>
      <c r="H15" s="29">
        <f t="shared" si="9"/>
        <v>8865501.7400000002</v>
      </c>
      <c r="I15" s="29">
        <f t="shared" si="9"/>
        <v>7815816.7999999989</v>
      </c>
      <c r="J15" s="29">
        <f t="shared" si="9"/>
        <v>9715415.9799999986</v>
      </c>
      <c r="K15" s="15"/>
      <c r="L15" s="15"/>
      <c r="M15" s="15"/>
      <c r="N15" s="14">
        <f t="shared" si="6"/>
        <v>72260805.170000002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>
        <v>7078520.1600000001</v>
      </c>
      <c r="G16" s="15">
        <v>8262750.6399999997</v>
      </c>
      <c r="H16" s="15">
        <v>7791315.1600000001</v>
      </c>
      <c r="I16" s="15">
        <v>6049738.1399999997</v>
      </c>
      <c r="J16" s="15">
        <v>8324453.0599999996</v>
      </c>
      <c r="K16" s="15"/>
      <c r="L16" s="15"/>
      <c r="M16" s="15"/>
      <c r="N16" s="15">
        <f t="shared" si="6"/>
        <v>60099854.409999996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>
        <v>127440</v>
      </c>
      <c r="G17" s="15">
        <v>263308.26</v>
      </c>
      <c r="H17" s="15"/>
      <c r="I17" s="15">
        <v>15788.52</v>
      </c>
      <c r="J17" s="15">
        <v>127680</v>
      </c>
      <c r="K17" s="15"/>
      <c r="L17" s="15"/>
      <c r="M17" s="15"/>
      <c r="N17" s="15">
        <f t="shared" si="6"/>
        <v>1063169.78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>
        <v>39210</v>
      </c>
      <c r="G18" s="15">
        <v>56115</v>
      </c>
      <c r="H18" s="15"/>
      <c r="I18" s="15">
        <v>71717.5</v>
      </c>
      <c r="J18" s="15">
        <v>226260</v>
      </c>
      <c r="K18" s="15"/>
      <c r="L18" s="15"/>
      <c r="M18" s="15"/>
      <c r="N18" s="15">
        <f t="shared" si="6"/>
        <v>395802.5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>
        <v>120</v>
      </c>
      <c r="J19" s="15"/>
      <c r="K19" s="15"/>
      <c r="L19" s="15"/>
      <c r="M19" s="15"/>
      <c r="N19" s="15">
        <f t="shared" si="6"/>
        <v>148400.01999999999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>
        <v>756112.5</v>
      </c>
      <c r="G20" s="15">
        <v>1190845.8999999999</v>
      </c>
      <c r="H20" s="15">
        <v>527560</v>
      </c>
      <c r="I20" s="15">
        <v>660418.19999999995</v>
      </c>
      <c r="J20" s="15">
        <v>581707.65</v>
      </c>
      <c r="K20" s="15"/>
      <c r="L20" s="15"/>
      <c r="M20" s="15"/>
      <c r="N20" s="15">
        <f t="shared" si="6"/>
        <v>6000479.6400000006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>
        <v>289336.37</v>
      </c>
      <c r="G21" s="15">
        <v>195835.01</v>
      </c>
      <c r="H21" s="15">
        <v>207662.83</v>
      </c>
      <c r="I21" s="15">
        <v>365523.1</v>
      </c>
      <c r="J21" s="15">
        <v>311404.26</v>
      </c>
      <c r="K21" s="15"/>
      <c r="L21" s="15"/>
      <c r="M21" s="15"/>
      <c r="N21" s="15">
        <f t="shared" si="6"/>
        <v>1655434.46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>
        <v>117662.42</v>
      </c>
      <c r="G22" s="15">
        <v>689556.11</v>
      </c>
      <c r="H22" s="15">
        <v>319201.25</v>
      </c>
      <c r="I22" s="15">
        <v>599492.77</v>
      </c>
      <c r="J22" s="15">
        <v>23261.01</v>
      </c>
      <c r="K22" s="15"/>
      <c r="L22" s="15"/>
      <c r="M22" s="15"/>
      <c r="N22" s="15">
        <f t="shared" si="6"/>
        <v>2357605.3499999996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>
        <v>93941.99</v>
      </c>
      <c r="G23" s="15">
        <v>46037.61</v>
      </c>
      <c r="H23" s="15">
        <v>19762.5</v>
      </c>
      <c r="I23" s="15">
        <v>53018.57</v>
      </c>
      <c r="J23" s="15">
        <v>120650</v>
      </c>
      <c r="K23" s="15"/>
      <c r="L23" s="15"/>
      <c r="M23" s="15"/>
      <c r="N23" s="15">
        <f t="shared" si="6"/>
        <v>540059.01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6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10">SUM(C26:C34)</f>
        <v>3584883.83</v>
      </c>
      <c r="D25" s="14">
        <f t="shared" si="10"/>
        <v>2117402.54</v>
      </c>
      <c r="E25" s="14">
        <f t="shared" ref="E25" si="11">SUM(E26:E34)</f>
        <v>3816500.6</v>
      </c>
      <c r="F25" s="14">
        <f t="shared" ref="F25:J25" si="12">SUM(F26:F34)</f>
        <v>2885954.1500000004</v>
      </c>
      <c r="G25" s="14">
        <f t="shared" si="12"/>
        <v>2039231.77</v>
      </c>
      <c r="H25" s="14">
        <f t="shared" si="12"/>
        <v>2981715.75</v>
      </c>
      <c r="I25" s="14">
        <f t="shared" si="12"/>
        <v>3214813.11</v>
      </c>
      <c r="J25" s="14">
        <f t="shared" si="12"/>
        <v>2083473.87</v>
      </c>
      <c r="K25" s="15"/>
      <c r="L25" s="15"/>
      <c r="M25" s="15"/>
      <c r="N25" s="14">
        <f t="shared" si="6"/>
        <v>26841161.100000001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>
        <v>117493.75</v>
      </c>
      <c r="G26" s="15">
        <v>306439.55</v>
      </c>
      <c r="H26" s="15">
        <v>239958.45</v>
      </c>
      <c r="I26" s="15">
        <v>125357.53</v>
      </c>
      <c r="J26" s="15">
        <v>231758.78</v>
      </c>
      <c r="K26" s="15"/>
      <c r="L26" s="15"/>
      <c r="M26" s="15"/>
      <c r="N26" s="15">
        <f t="shared" si="6"/>
        <v>1584976.03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>
        <v>3474.98</v>
      </c>
      <c r="G27" s="15">
        <v>3673.4</v>
      </c>
      <c r="H27" s="15"/>
      <c r="I27" s="15">
        <v>999</v>
      </c>
      <c r="J27" s="15"/>
      <c r="K27" s="15"/>
      <c r="L27" s="15"/>
      <c r="M27" s="15"/>
      <c r="N27" s="15">
        <f t="shared" si="6"/>
        <v>158934.54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>
        <v>117799.99</v>
      </c>
      <c r="H28" s="15"/>
      <c r="I28" s="15">
        <v>19322.5</v>
      </c>
      <c r="J28" s="15">
        <v>50514.96</v>
      </c>
      <c r="K28" s="15"/>
      <c r="L28" s="15"/>
      <c r="M28" s="15"/>
      <c r="N28" s="15">
        <f t="shared" si="6"/>
        <v>291616.06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6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>
        <v>48200</v>
      </c>
      <c r="G30" s="15">
        <v>177582.86</v>
      </c>
      <c r="H30" s="15">
        <v>10373.4</v>
      </c>
      <c r="I30" s="15">
        <v>1513363.73</v>
      </c>
      <c r="J30" s="15">
        <v>38500.03</v>
      </c>
      <c r="K30" s="15"/>
      <c r="L30" s="15"/>
      <c r="M30" s="15"/>
      <c r="N30" s="15">
        <f t="shared" si="6"/>
        <v>3056820.61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>
        <v>89969.66</v>
      </c>
      <c r="G31" s="15">
        <f>27377.07+81982.61</f>
        <v>109359.67999999999</v>
      </c>
      <c r="H31" s="15">
        <v>292452.14</v>
      </c>
      <c r="I31" s="15">
        <v>728687.79</v>
      </c>
      <c r="J31" s="15">
        <v>7296.26</v>
      </c>
      <c r="K31" s="15"/>
      <c r="L31" s="15"/>
      <c r="M31" s="15"/>
      <c r="N31" s="15">
        <f t="shared" si="6"/>
        <v>3579872.0600000005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>
        <v>2125714.27</v>
      </c>
      <c r="G32" s="15">
        <v>754605</v>
      </c>
      <c r="H32" s="15">
        <v>1007538.51</v>
      </c>
      <c r="I32" s="15">
        <v>683534.93</v>
      </c>
      <c r="J32" s="15">
        <v>1363160.56</v>
      </c>
      <c r="K32" s="15"/>
      <c r="L32" s="15"/>
      <c r="M32" s="15"/>
      <c r="N32" s="15">
        <f t="shared" si="6"/>
        <v>11927287.550000001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6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>
        <v>501101.49</v>
      </c>
      <c r="G34" s="15">
        <v>569771.29</v>
      </c>
      <c r="H34" s="15">
        <v>1431393.25</v>
      </c>
      <c r="I34" s="15">
        <v>143547.63</v>
      </c>
      <c r="J34" s="15">
        <v>392243.28</v>
      </c>
      <c r="K34" s="15"/>
      <c r="L34" s="15"/>
      <c r="M34" s="15"/>
      <c r="N34" s="15">
        <f t="shared" si="6"/>
        <v>6234956.75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3">SUM(C36:C43)</f>
        <v>78049.03</v>
      </c>
      <c r="D35" s="14">
        <f t="shared" si="13"/>
        <v>56967.5</v>
      </c>
      <c r="E35" s="14">
        <f t="shared" ref="E35" si="14">SUM(E36:E43)</f>
        <v>37000</v>
      </c>
      <c r="F35" s="14">
        <f t="shared" ref="F35:J35" si="15">SUM(F36:F43)</f>
        <v>2500</v>
      </c>
      <c r="G35" s="14">
        <f t="shared" si="15"/>
        <v>2000</v>
      </c>
      <c r="H35" s="14">
        <f t="shared" si="15"/>
        <v>0</v>
      </c>
      <c r="I35" s="14">
        <f t="shared" si="15"/>
        <v>3000</v>
      </c>
      <c r="J35" s="14">
        <f t="shared" si="15"/>
        <v>35000</v>
      </c>
      <c r="K35" s="15"/>
      <c r="L35" s="15"/>
      <c r="M35" s="15"/>
      <c r="N35" s="14">
        <f t="shared" si="6"/>
        <v>281875.34999999998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>
        <v>2500</v>
      </c>
      <c r="G36" s="15">
        <v>2000</v>
      </c>
      <c r="H36" s="15"/>
      <c r="I36" s="15">
        <v>3000</v>
      </c>
      <c r="J36" s="15">
        <v>35000</v>
      </c>
      <c r="K36" s="15"/>
      <c r="L36" s="15"/>
      <c r="M36" s="15"/>
      <c r="N36" s="15">
        <f t="shared" si="6"/>
        <v>281875.34999999998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6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6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6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6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6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6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6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6">SUM(C45:C50)</f>
        <v>0</v>
      </c>
      <c r="D44" s="14">
        <f t="shared" si="16"/>
        <v>0</v>
      </c>
      <c r="E44" s="14">
        <f t="shared" ref="E44" si="17">SUM(E45:E50)</f>
        <v>0</v>
      </c>
      <c r="F44" s="14">
        <f t="shared" ref="F44:J44" si="18">SUM(F45:F50)</f>
        <v>0</v>
      </c>
      <c r="G44" s="14">
        <f t="shared" si="18"/>
        <v>0</v>
      </c>
      <c r="H44" s="14">
        <f t="shared" si="18"/>
        <v>0</v>
      </c>
      <c r="I44" s="14">
        <f t="shared" si="18"/>
        <v>0</v>
      </c>
      <c r="J44" s="14">
        <f t="shared" si="18"/>
        <v>0</v>
      </c>
      <c r="K44" s="15"/>
      <c r="L44" s="15"/>
      <c r="M44" s="15"/>
      <c r="N44" s="15">
        <f t="shared" si="6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6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6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6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6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6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6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9">SUM(C52:C60)</f>
        <v>45523.520000000004</v>
      </c>
      <c r="D51" s="14">
        <f t="shared" si="19"/>
        <v>260121.23</v>
      </c>
      <c r="E51" s="14">
        <f t="shared" ref="E51" si="20">SUM(E52:E60)</f>
        <v>29686.45</v>
      </c>
      <c r="F51" s="14">
        <f t="shared" ref="F51:J51" si="21">SUM(F52:F60)</f>
        <v>2400</v>
      </c>
      <c r="G51" s="14">
        <f t="shared" si="21"/>
        <v>209474.8</v>
      </c>
      <c r="H51" s="14">
        <f t="shared" si="21"/>
        <v>18778623.809999999</v>
      </c>
      <c r="I51" s="14">
        <f t="shared" si="21"/>
        <v>224416.94</v>
      </c>
      <c r="J51" s="14">
        <f t="shared" si="21"/>
        <v>1646098.4</v>
      </c>
      <c r="K51" s="15"/>
      <c r="L51" s="15"/>
      <c r="M51" s="15"/>
      <c r="N51" s="14">
        <f t="shared" si="6"/>
        <v>21196345.149999999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>
        <v>2400</v>
      </c>
      <c r="G52" s="15">
        <v>1950</v>
      </c>
      <c r="H52" s="15"/>
      <c r="I52" s="15"/>
      <c r="J52" s="15"/>
      <c r="K52" s="15"/>
      <c r="L52" s="15"/>
      <c r="M52" s="15"/>
      <c r="N52" s="15">
        <f t="shared" si="6"/>
        <v>113836.47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6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6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>
        <v>14610960</v>
      </c>
      <c r="I55" s="15"/>
      <c r="J55" s="15">
        <v>1244994.3999999999</v>
      </c>
      <c r="K55" s="15"/>
      <c r="L55" s="15"/>
      <c r="M55" s="15"/>
      <c r="N55" s="15">
        <f t="shared" si="6"/>
        <v>15855954.4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>
        <v>207524.8</v>
      </c>
      <c r="H56" s="15">
        <v>4167663.81</v>
      </c>
      <c r="I56" s="15">
        <v>190539</v>
      </c>
      <c r="J56" s="15">
        <v>401104</v>
      </c>
      <c r="K56" s="15"/>
      <c r="L56" s="15"/>
      <c r="M56" s="15"/>
      <c r="N56" s="15">
        <f t="shared" si="6"/>
        <v>5174255.87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>
        <v>33877.94</v>
      </c>
      <c r="J57" s="15"/>
      <c r="K57" s="15"/>
      <c r="L57" s="15"/>
      <c r="M57" s="15"/>
      <c r="N57" s="15">
        <f t="shared" si="6"/>
        <v>33877.94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6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6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6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22">SUM(C62:C65)</f>
        <v>1451196</v>
      </c>
      <c r="D61" s="14">
        <f t="shared" si="22"/>
        <v>1937870</v>
      </c>
      <c r="E61" s="14">
        <f t="shared" ref="E61" si="23">SUM(E62:E65)</f>
        <v>102830</v>
      </c>
      <c r="F61" s="14">
        <f t="shared" ref="F61:J61" si="24">SUM(F62:F65)</f>
        <v>1767810</v>
      </c>
      <c r="G61" s="14">
        <f t="shared" si="24"/>
        <v>1058159.73</v>
      </c>
      <c r="H61" s="14">
        <f t="shared" si="24"/>
        <v>351339.73</v>
      </c>
      <c r="I61" s="14">
        <f t="shared" si="24"/>
        <v>1745292.2</v>
      </c>
      <c r="J61" s="14">
        <f t="shared" si="24"/>
        <v>1288300</v>
      </c>
      <c r="K61" s="15"/>
      <c r="L61" s="15"/>
      <c r="M61" s="15"/>
      <c r="N61" s="14">
        <f t="shared" si="6"/>
        <v>9757707.6600000001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6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>
        <v>1767810</v>
      </c>
      <c r="G63" s="15">
        <v>1058159.73</v>
      </c>
      <c r="H63" s="15">
        <v>351339.73</v>
      </c>
      <c r="I63" s="15">
        <v>1745292.2</v>
      </c>
      <c r="J63" s="15">
        <v>1288300</v>
      </c>
      <c r="K63" s="15"/>
      <c r="L63" s="15"/>
      <c r="M63" s="15"/>
      <c r="N63" s="15">
        <f t="shared" si="6"/>
        <v>9757707.6600000001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6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6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25">SUM(C67:C68)</f>
        <v>0</v>
      </c>
      <c r="D66" s="15">
        <f t="shared" si="25"/>
        <v>0</v>
      </c>
      <c r="E66" s="15">
        <f t="shared" ref="E66" si="26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6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6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6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7">SUM(C70:C72)</f>
        <v>0</v>
      </c>
      <c r="D69" s="15">
        <f t="shared" si="27"/>
        <v>0</v>
      </c>
      <c r="E69" s="15">
        <f t="shared" ref="E69" si="28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6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6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6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6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6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9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9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9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9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9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9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4"/>
      <c r="G80" s="14"/>
      <c r="H80" s="14"/>
      <c r="I80" s="14"/>
      <c r="J80" s="14"/>
      <c r="K80" s="15"/>
      <c r="L80" s="15"/>
      <c r="M80" s="15"/>
      <c r="N80" s="15">
        <f t="shared" si="29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9"/>
        <v>0</v>
      </c>
    </row>
    <row r="82" spans="1:14" ht="34.5" customHeight="1" x14ac:dyDescent="0.25">
      <c r="A82" s="4" t="s">
        <v>65</v>
      </c>
      <c r="B82" s="17">
        <f t="shared" ref="B82:C82" si="30">+B8</f>
        <v>25775139.529999997</v>
      </c>
      <c r="C82" s="17">
        <f t="shared" si="30"/>
        <v>7407251.79</v>
      </c>
      <c r="D82" s="17">
        <f>+D8</f>
        <v>37742519.279999994</v>
      </c>
      <c r="E82" s="17">
        <f>+E8</f>
        <v>13226951.699999999</v>
      </c>
      <c r="F82" s="17">
        <f t="shared" ref="F82:J82" si="31">+F8</f>
        <v>24792924.850000001</v>
      </c>
      <c r="G82" s="17">
        <f t="shared" si="31"/>
        <v>25322662.789999999</v>
      </c>
      <c r="H82" s="17">
        <f t="shared" si="31"/>
        <v>43143845.210000001</v>
      </c>
      <c r="I82" s="17">
        <f t="shared" si="31"/>
        <v>24987466.129999999</v>
      </c>
      <c r="J82" s="17">
        <f t="shared" si="31"/>
        <v>26201853.099999998</v>
      </c>
      <c r="K82" s="3"/>
      <c r="L82" s="3"/>
      <c r="M82" s="3"/>
      <c r="N82" s="17">
        <f t="shared" ref="N82" si="32">+N8</f>
        <v>228600614.38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2023-10-10T14:48:33Z</cp:lastPrinted>
  <dcterms:created xsi:type="dcterms:W3CDTF">2021-07-29T18:58:50Z</dcterms:created>
  <dcterms:modified xsi:type="dcterms:W3CDTF">2023-10-10T14:48:40Z</dcterms:modified>
</cp:coreProperties>
</file>