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I32" i="1"/>
  <c r="F32" i="1"/>
  <c r="I31" i="1"/>
  <c r="I30" i="1"/>
  <c r="I28" i="1"/>
  <c r="F28" i="1"/>
  <c r="F33" i="1" s="1"/>
  <c r="F38" i="1" s="1"/>
  <c r="D28" i="1"/>
  <c r="D33" i="1" s="1"/>
  <c r="I27" i="1"/>
  <c r="I26" i="1"/>
  <c r="I25" i="1"/>
  <c r="I18" i="1"/>
  <c r="I17" i="1"/>
  <c r="F16" i="1"/>
  <c r="F19" i="1" s="1"/>
  <c r="F21" i="1" s="1"/>
  <c r="D16" i="1"/>
  <c r="D19" i="1" s="1"/>
  <c r="I15" i="1"/>
  <c r="F12" i="1"/>
  <c r="D12" i="1"/>
  <c r="I12" i="1" s="1"/>
  <c r="I11" i="1"/>
  <c r="I10" i="1"/>
  <c r="I9" i="1"/>
  <c r="I8" i="1"/>
  <c r="D7" i="1"/>
  <c r="I7" i="1" s="1"/>
  <c r="I33" i="1" l="1"/>
  <c r="I19" i="1"/>
  <c r="D21" i="1"/>
  <c r="I16" i="1"/>
  <c r="I21" i="1" l="1"/>
  <c r="D35" i="1"/>
  <c r="D36" i="1" l="1"/>
  <c r="I35" i="1"/>
  <c r="I36" i="1" l="1"/>
  <c r="D38" i="1"/>
  <c r="H39" i="1" s="1"/>
</calcChain>
</file>

<file path=xl/sharedStrings.xml><?xml version="1.0" encoding="utf-8"?>
<sst xmlns="http://schemas.openxmlformats.org/spreadsheetml/2006/main" count="35" uniqueCount="35">
  <si>
    <t>Balance General</t>
  </si>
  <si>
    <t>Al 31 de Septiembre del 2023</t>
  </si>
  <si>
    <t>(Valores en RD$)</t>
  </si>
  <si>
    <t>Activos</t>
  </si>
  <si>
    <t>Activos corrientes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</si>
  <si>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</si>
  <si>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</si>
  <si>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</si>
  <si>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</si>
  <si>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</si>
  <si>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>Total activos corrientes</t>
  </si>
  <si>
    <t>Activos no corrientes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</si>
  <si>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</si>
  <si>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</si>
  <si>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</si>
  <si>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</si>
  <si>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</si>
  <si>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</si>
  <si>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</si>
  <si>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</si>
  <si>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</si>
  <si>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</si>
  <si>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</si>
  <si>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</si>
  <si>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</si>
  <si>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</si>
  <si>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</si>
  <si>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</si>
  <si>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</si>
  <si>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</si>
  <si>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</si>
  <si>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</si>
  <si>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</si>
  <si>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Director General                                Directora Financiera                              Enc. De Contabilidad</t>
  </si>
  <si>
    <t>Dr. Wandy Batista                          Licda. Dominga Guilamo                           Licda. Lady Ubiera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</si>
</sst>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39" fontId="2" fillId="0" borderId="1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9" fontId="2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37" fontId="2" fillId="0" borderId="0" xfId="0" applyNumberFormat="1" applyFont="1" applyAlignment="1">
      <alignment vertical="center"/>
    </xf>
    <xf numFmtId="0" fontId="2" fillId="0" borderId="0" xfId="0" applyFont="1" applyBorder="1"/>
    <xf numFmtId="41" fontId="2" fillId="0" borderId="0" xfId="0" applyNumberFormat="1" applyFont="1" applyBorder="1" applyAlignment="1"/>
    <xf numFmtId="0" fontId="2" fillId="0" borderId="0" xfId="0" applyFont="1"/>
    <xf numFmtId="41" fontId="2" fillId="0" borderId="0" xfId="0" applyNumberFormat="1" applyFont="1"/>
    <xf numFmtId="37" fontId="2" fillId="0" borderId="0" xfId="0" applyNumberFormat="1" applyFont="1"/>
    <xf numFmtId="0" fontId="2" fillId="0" borderId="0" xfId="0" applyFont="1" applyFill="1" applyBorder="1" applyAlignment="1">
      <alignment vertical="center"/>
    </xf>
    <xf numFmtId="41" fontId="2" fillId="0" borderId="0" xfId="0" applyNumberFormat="1" applyFont="1" applyFill="1" applyBorder="1" applyAlignment="1"/>
    <xf numFmtId="0" fontId="4" fillId="0" borderId="0" xfId="0" applyFont="1"/>
    <xf numFmtId="0" fontId="2" fillId="0" borderId="3" xfId="0" applyFont="1" applyBorder="1" applyAlignment="1">
      <alignment vertical="center"/>
    </xf>
    <xf numFmtId="41" fontId="2" fillId="0" borderId="4" xfId="0" applyNumberFormat="1" applyFont="1" applyBorder="1" applyAlignment="1"/>
    <xf numFmtId="39" fontId="2" fillId="0" borderId="5" xfId="0" applyNumberFormat="1" applyFont="1" applyBorder="1" applyAlignment="1">
      <alignment vertical="center"/>
    </xf>
    <xf numFmtId="41" fontId="3" fillId="0" borderId="6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indent="5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41" fontId="3" fillId="0" borderId="7" xfId="0" applyNumberFormat="1" applyFont="1" applyFill="1" applyBorder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3" fillId="0" borderId="6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top"/>
    </xf>
    <xf numFmtId="41" fontId="2" fillId="0" borderId="0" xfId="0" applyNumberFormat="1" applyFont="1" applyBorder="1"/>
    <xf numFmtId="41" fontId="3" fillId="0" borderId="4" xfId="0" applyNumberFormat="1" applyFont="1" applyBorder="1" applyAlignment="1"/>
    <xf numFmtId="39" fontId="2" fillId="0" borderId="0" xfId="0" applyNumberFormat="1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39" fontId="2" fillId="0" borderId="9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3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695325</xdr:colOff>
      <xdr:row>2</xdr:row>
      <xdr:rowOff>104285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129D2-B532-49EC-A947-10B2F5C8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3000" cy="466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dy.ubiera/Documents/COAAROM%20GESTION%20LEIDY/BALACE%20GENERAL/2023/Septiembre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Hoja2"/>
      <sheetName val="Hoja1"/>
      <sheetName val=" ERF-Rendimiento Financiero"/>
      <sheetName val="ECANP-Cambio Patrimonio"/>
      <sheetName val="EFE-Flujo de Efectivo"/>
      <sheetName val="NOTAS"/>
    </sheetNames>
    <sheetDataSet>
      <sheetData sheetId="0"/>
      <sheetData sheetId="1">
        <row r="20">
          <cell r="C20">
            <v>152751733.37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10" workbookViewId="0">
      <selection activeCell="K13" sqref="K13"/>
    </sheetView>
  </sheetViews>
  <sheetFormatPr baseColWidth="10" defaultColWidth="11.42578125" defaultRowHeight="15" x14ac:dyDescent="0.25"/>
  <cols>
    <col min="1" max="1" width="6.7109375" style="1" customWidth="1"/>
    <col min="2" max="2" width="44.7109375" style="1" customWidth="1"/>
    <col min="3" max="3" width="0.42578125" style="1" hidden="1" customWidth="1"/>
    <col min="4" max="4" width="16.7109375" style="1" customWidth="1"/>
    <col min="5" max="5" width="0.28515625" style="1" hidden="1" customWidth="1"/>
    <col min="6" max="6" width="18.28515625" style="1" hidden="1" customWidth="1"/>
    <col min="7" max="7" width="0.42578125" style="1" customWidth="1"/>
    <col min="8" max="8" width="15.28515625" style="1" customWidth="1"/>
    <col min="9" max="9" width="15.28515625" style="1" hidden="1" customWidth="1"/>
    <col min="10" max="10" width="3.7109375" style="1" customWidth="1"/>
    <col min="11" max="13" width="11.42578125" style="1"/>
    <col min="14" max="16384" width="11.42578125" style="2"/>
  </cols>
  <sheetData>
    <row r="1" spans="1:13" ht="15.75" x14ac:dyDescent="0.25">
      <c r="A1" s="49"/>
      <c r="B1" s="49"/>
      <c r="C1" s="49"/>
      <c r="D1" s="49"/>
      <c r="E1" s="49"/>
      <c r="F1" s="49"/>
    </row>
    <row r="2" spans="1:13" ht="12.75" customHeight="1" x14ac:dyDescent="0.25">
      <c r="A2" s="49" t="s">
        <v>0</v>
      </c>
      <c r="B2" s="49"/>
      <c r="C2" s="49"/>
      <c r="D2" s="49"/>
      <c r="E2" s="49"/>
      <c r="F2" s="49"/>
    </row>
    <row r="3" spans="1:13" ht="12" customHeight="1" x14ac:dyDescent="0.25">
      <c r="A3" s="49" t="s">
        <v>1</v>
      </c>
      <c r="B3" s="49"/>
      <c r="C3" s="49"/>
      <c r="D3" s="49"/>
      <c r="E3" s="49"/>
      <c r="F3" s="49"/>
    </row>
    <row r="4" spans="1:13" ht="12.75" customHeight="1" thickBot="1" x14ac:dyDescent="0.3">
      <c r="A4" s="49" t="s">
        <v>2</v>
      </c>
      <c r="B4" s="49"/>
      <c r="C4" s="49"/>
      <c r="D4" s="49"/>
      <c r="E4" s="49"/>
      <c r="F4" s="49"/>
    </row>
    <row r="5" spans="1:13" ht="11.25" customHeight="1" x14ac:dyDescent="0.25">
      <c r="A5" s="3" t="s">
        <v>3</v>
      </c>
      <c r="B5" s="4"/>
      <c r="C5" s="5"/>
      <c r="D5" s="6"/>
      <c r="E5" s="7"/>
      <c r="F5" s="8"/>
    </row>
    <row r="6" spans="1:13" ht="9" customHeight="1" x14ac:dyDescent="0.25">
      <c r="A6" s="3" t="s">
        <v>4</v>
      </c>
      <c r="C6" s="9"/>
      <c r="D6" s="8"/>
      <c r="E6" s="10"/>
      <c r="F6" s="8"/>
    </row>
    <row r="7" spans="1:13" x14ac:dyDescent="0.25">
      <c r="A7" s="11"/>
      <c r="B7" s="11" t="s">
        <v>5</v>
      </c>
      <c r="C7" s="9"/>
      <c r="D7" s="12">
        <f>[1]Hoja2!C20</f>
        <v>152751733.37</v>
      </c>
      <c r="E7" s="10"/>
      <c r="F7" s="12">
        <v>6231128</v>
      </c>
      <c r="I7" s="13">
        <f>+D7+F7</f>
        <v>158982861.37</v>
      </c>
      <c r="K7" s="14"/>
    </row>
    <row r="8" spans="1:13" customFormat="1" x14ac:dyDescent="0.25">
      <c r="A8" s="15"/>
      <c r="B8" s="11" t="s">
        <v>6</v>
      </c>
      <c r="C8" s="9"/>
      <c r="D8" s="16">
        <v>193959340.06999999</v>
      </c>
      <c r="E8" s="10"/>
      <c r="F8" s="16">
        <v>325292461</v>
      </c>
      <c r="G8" s="17"/>
      <c r="H8" s="17"/>
      <c r="I8" s="18">
        <f t="shared" ref="I8:I21" si="0">+D8+F8</f>
        <v>519251801.06999999</v>
      </c>
      <c r="J8" s="17"/>
      <c r="K8" s="19"/>
      <c r="L8" s="17"/>
      <c r="M8" s="17"/>
    </row>
    <row r="9" spans="1:13" x14ac:dyDescent="0.25">
      <c r="A9" s="11"/>
      <c r="B9" s="11" t="s">
        <v>7</v>
      </c>
      <c r="C9" s="9"/>
      <c r="D9" s="16">
        <v>16587283.75</v>
      </c>
      <c r="E9" s="10"/>
      <c r="F9" s="16">
        <v>7382657</v>
      </c>
      <c r="I9" s="13">
        <f t="shared" si="0"/>
        <v>23969940.75</v>
      </c>
      <c r="K9" s="14"/>
    </row>
    <row r="10" spans="1:13" customFormat="1" x14ac:dyDescent="0.25">
      <c r="A10" s="15"/>
      <c r="B10" s="20" t="s">
        <v>8</v>
      </c>
      <c r="C10" s="9"/>
      <c r="D10" s="21">
        <v>209467</v>
      </c>
      <c r="E10" s="10"/>
      <c r="F10" s="16">
        <v>275987</v>
      </c>
      <c r="G10" s="22"/>
      <c r="H10" s="17"/>
      <c r="I10" s="18">
        <f t="shared" si="0"/>
        <v>485454</v>
      </c>
      <c r="J10" s="17"/>
      <c r="K10" s="19"/>
      <c r="L10" s="17"/>
      <c r="M10" s="17"/>
    </row>
    <row r="11" spans="1:13" customFormat="1" x14ac:dyDescent="0.25">
      <c r="A11" s="15"/>
      <c r="B11" s="11" t="s">
        <v>9</v>
      </c>
      <c r="C11" s="23"/>
      <c r="D11" s="24">
        <v>272881.15999999997</v>
      </c>
      <c r="E11" s="25"/>
      <c r="F11" s="16">
        <v>231013</v>
      </c>
      <c r="G11" s="17"/>
      <c r="H11" s="17"/>
      <c r="I11" s="18">
        <f t="shared" si="0"/>
        <v>503894.16</v>
      </c>
      <c r="J11" s="17"/>
      <c r="K11" s="19"/>
      <c r="L11" s="17"/>
      <c r="M11" s="17"/>
    </row>
    <row r="12" spans="1:13" ht="12.75" customHeight="1" thickBot="1" x14ac:dyDescent="0.3">
      <c r="A12" s="3" t="s">
        <v>10</v>
      </c>
      <c r="B12" s="11"/>
      <c r="C12" s="23"/>
      <c r="D12" s="26">
        <f>SUM(D6:D11)</f>
        <v>363780705.35000002</v>
      </c>
      <c r="E12" s="25"/>
      <c r="F12" s="27">
        <f>SUM(F6:F11)</f>
        <v>339413246</v>
      </c>
      <c r="I12" s="13">
        <f t="shared" si="0"/>
        <v>703193951.35000002</v>
      </c>
      <c r="K12" s="14"/>
    </row>
    <row r="13" spans="1:13" ht="12" customHeight="1" x14ac:dyDescent="0.25">
      <c r="A13" s="3"/>
      <c r="B13" s="11"/>
      <c r="C13" s="9"/>
      <c r="D13" s="27"/>
      <c r="E13" s="10"/>
      <c r="F13" s="27"/>
      <c r="I13" s="13"/>
      <c r="K13" s="14"/>
    </row>
    <row r="14" spans="1:13" ht="13.5" customHeight="1" x14ac:dyDescent="0.25">
      <c r="A14" s="3" t="s">
        <v>11</v>
      </c>
      <c r="B14" s="11"/>
      <c r="C14" s="9"/>
      <c r="D14" s="12"/>
      <c r="E14" s="10"/>
      <c r="F14" s="12"/>
      <c r="K14" s="14"/>
    </row>
    <row r="15" spans="1:13" customFormat="1" x14ac:dyDescent="0.25">
      <c r="A15" s="15"/>
      <c r="B15" s="11" t="s">
        <v>12</v>
      </c>
      <c r="C15" s="9"/>
      <c r="D15" s="18">
        <v>360210202.98000002</v>
      </c>
      <c r="E15" s="10"/>
      <c r="F15" s="16">
        <v>132185326</v>
      </c>
      <c r="G15" s="17"/>
      <c r="H15" s="17"/>
      <c r="I15" s="18">
        <f t="shared" si="0"/>
        <v>492395528.98000002</v>
      </c>
      <c r="J15" s="17"/>
      <c r="K15" s="19"/>
      <c r="L15" s="17"/>
      <c r="M15" s="17"/>
    </row>
    <row r="16" spans="1:13" x14ac:dyDescent="0.25">
      <c r="A16" s="11"/>
      <c r="B16" s="11" t="s">
        <v>13</v>
      </c>
      <c r="C16" s="9"/>
      <c r="D16" s="18">
        <f>776063263.36+341200.01+266468.99+1364010.39</f>
        <v>778034942.75</v>
      </c>
      <c r="E16" s="10"/>
      <c r="F16" s="16">
        <f>483188830+99508662</f>
        <v>582697492</v>
      </c>
      <c r="H16" s="16"/>
      <c r="I16" s="13" t="e">
        <f>+#REF!+F16</f>
        <v>#REF!</v>
      </c>
      <c r="K16" s="14"/>
    </row>
    <row r="17" spans="1:13" x14ac:dyDescent="0.25">
      <c r="A17" s="11"/>
      <c r="B17" s="20" t="s">
        <v>14</v>
      </c>
      <c r="C17" s="9"/>
      <c r="D17" s="16">
        <v>594000</v>
      </c>
      <c r="E17" s="10"/>
      <c r="F17" s="16">
        <v>596786</v>
      </c>
      <c r="H17" s="28"/>
      <c r="I17" s="13">
        <f t="shared" si="0"/>
        <v>1190786</v>
      </c>
      <c r="K17" s="14"/>
    </row>
    <row r="18" spans="1:13" customFormat="1" x14ac:dyDescent="0.25">
      <c r="A18" s="15"/>
      <c r="B18" s="29" t="s">
        <v>15</v>
      </c>
      <c r="C18" s="23"/>
      <c r="D18" s="30">
        <v>245269.12</v>
      </c>
      <c r="E18" s="25"/>
      <c r="F18" s="12">
        <v>1500978</v>
      </c>
      <c r="G18" s="22"/>
      <c r="H18" s="31"/>
      <c r="I18" s="18">
        <f t="shared" si="0"/>
        <v>1746247.12</v>
      </c>
      <c r="J18" s="31"/>
      <c r="K18" s="19"/>
      <c r="L18" s="17"/>
      <c r="M18" s="17"/>
    </row>
    <row r="19" spans="1:13" ht="15.75" thickBot="1" x14ac:dyDescent="0.3">
      <c r="A19" s="3" t="s">
        <v>16</v>
      </c>
      <c r="B19" s="11"/>
      <c r="C19" s="23"/>
      <c r="D19" s="26">
        <f>SUM(D15:D18)</f>
        <v>1139084414.8499999</v>
      </c>
      <c r="E19" s="25"/>
      <c r="F19" s="27">
        <f>SUM(F15:F18)</f>
        <v>716980582</v>
      </c>
      <c r="I19" s="13">
        <f t="shared" si="0"/>
        <v>1856064996.8499999</v>
      </c>
      <c r="K19" s="14"/>
    </row>
    <row r="20" spans="1:13" ht="12.75" customHeight="1" x14ac:dyDescent="0.25">
      <c r="A20" s="3"/>
      <c r="B20" s="11"/>
      <c r="C20" s="9"/>
      <c r="D20" s="32"/>
      <c r="E20" s="10"/>
      <c r="F20" s="27"/>
      <c r="I20" s="13"/>
      <c r="K20" s="14"/>
    </row>
    <row r="21" spans="1:13" ht="12" customHeight="1" thickBot="1" x14ac:dyDescent="0.3">
      <c r="A21" s="33" t="s">
        <v>17</v>
      </c>
      <c r="B21" s="20"/>
      <c r="C21" s="23"/>
      <c r="D21" s="34">
        <f>SUM(D19,D12)</f>
        <v>1502865120.1999998</v>
      </c>
      <c r="E21" s="25"/>
      <c r="F21" s="32">
        <f>SUM(F19,F12)</f>
        <v>1056393828</v>
      </c>
      <c r="I21" s="13">
        <f t="shared" si="0"/>
        <v>2559258948.1999998</v>
      </c>
      <c r="K21" s="14"/>
    </row>
    <row r="22" spans="1:13" ht="8.25" customHeight="1" thickTop="1" x14ac:dyDescent="0.25">
      <c r="A22" s="11"/>
      <c r="B22" s="11" t="s">
        <v>18</v>
      </c>
      <c r="C22" s="9"/>
      <c r="D22" s="12"/>
      <c r="E22" s="10"/>
      <c r="F22" s="12"/>
      <c r="K22" s="14"/>
    </row>
    <row r="23" spans="1:13" ht="11.25" customHeight="1" x14ac:dyDescent="0.25">
      <c r="A23" s="3" t="s">
        <v>19</v>
      </c>
      <c r="B23" s="11"/>
      <c r="C23" s="9"/>
      <c r="D23" s="12"/>
      <c r="E23" s="10"/>
      <c r="F23" s="12"/>
      <c r="K23" s="14"/>
    </row>
    <row r="24" spans="1:13" ht="12" customHeight="1" x14ac:dyDescent="0.25">
      <c r="A24" s="3" t="s">
        <v>20</v>
      </c>
      <c r="B24" s="11"/>
      <c r="C24" s="9"/>
      <c r="D24" s="35"/>
      <c r="E24" s="10"/>
      <c r="F24" s="35"/>
      <c r="K24" s="14"/>
    </row>
    <row r="25" spans="1:13" x14ac:dyDescent="0.25">
      <c r="A25" s="11"/>
      <c r="B25" s="11" t="s">
        <v>21</v>
      </c>
      <c r="C25" s="9"/>
      <c r="D25" s="16">
        <v>42369506.729999997</v>
      </c>
      <c r="E25" s="10"/>
      <c r="F25" s="16">
        <v>9314819</v>
      </c>
      <c r="I25" s="13">
        <f t="shared" ref="I25:I33" si="1">+D25+F25</f>
        <v>51684325.729999997</v>
      </c>
      <c r="K25" s="14"/>
    </row>
    <row r="26" spans="1:13" customFormat="1" x14ac:dyDescent="0.25">
      <c r="A26" s="15"/>
      <c r="B26" s="11" t="s">
        <v>22</v>
      </c>
      <c r="C26" s="9"/>
      <c r="D26" s="16">
        <v>0</v>
      </c>
      <c r="E26" s="10"/>
      <c r="F26" s="16">
        <v>4508833</v>
      </c>
      <c r="G26" s="17"/>
      <c r="H26" s="17"/>
      <c r="I26" s="18">
        <f t="shared" si="1"/>
        <v>4508833</v>
      </c>
      <c r="J26" s="17"/>
      <c r="K26" s="19"/>
      <c r="L26" s="17"/>
      <c r="M26" s="17"/>
    </row>
    <row r="27" spans="1:13" customFormat="1" x14ac:dyDescent="0.25">
      <c r="A27" s="15"/>
      <c r="B27" s="11" t="s">
        <v>23</v>
      </c>
      <c r="C27" s="23"/>
      <c r="D27" s="24">
        <v>2257768</v>
      </c>
      <c r="E27" s="25"/>
      <c r="F27" s="16">
        <v>1856741</v>
      </c>
      <c r="G27" s="17"/>
      <c r="H27" s="17"/>
      <c r="I27" s="18">
        <f t="shared" si="1"/>
        <v>4114509</v>
      </c>
      <c r="J27" s="17"/>
      <c r="K27" s="19"/>
      <c r="L27" s="17"/>
      <c r="M27" s="17"/>
    </row>
    <row r="28" spans="1:13" ht="12.75" customHeight="1" thickBot="1" x14ac:dyDescent="0.3">
      <c r="A28" s="3" t="s">
        <v>24</v>
      </c>
      <c r="B28" s="20"/>
      <c r="C28" s="23"/>
      <c r="D28" s="36">
        <f>SUM(D25:D27)</f>
        <v>44627274.729999997</v>
      </c>
      <c r="E28" s="25"/>
      <c r="F28" s="32">
        <f>SUM(F25:F27)</f>
        <v>15680393</v>
      </c>
      <c r="I28" s="13">
        <f t="shared" si="1"/>
        <v>60307667.729999997</v>
      </c>
      <c r="K28" s="14"/>
    </row>
    <row r="29" spans="1:13" ht="13.5" customHeight="1" x14ac:dyDescent="0.25">
      <c r="A29" s="3"/>
      <c r="B29" s="11"/>
      <c r="C29" s="9"/>
      <c r="D29" s="27"/>
      <c r="E29" s="10"/>
      <c r="F29" s="12"/>
      <c r="I29" s="13"/>
      <c r="K29" s="14"/>
    </row>
    <row r="30" spans="1:13" customFormat="1" ht="13.5" customHeight="1" x14ac:dyDescent="0.25">
      <c r="A30" s="37" t="s">
        <v>25</v>
      </c>
      <c r="B30" s="15"/>
      <c r="C30" s="9"/>
      <c r="D30" s="38"/>
      <c r="E30" s="10"/>
      <c r="F30" s="38"/>
      <c r="G30" s="17"/>
      <c r="H30" s="17"/>
      <c r="I30" s="18">
        <f t="shared" si="1"/>
        <v>0</v>
      </c>
      <c r="J30" s="17"/>
      <c r="K30" s="19"/>
      <c r="L30" s="17"/>
      <c r="M30" s="17"/>
    </row>
    <row r="31" spans="1:13" customFormat="1" x14ac:dyDescent="0.25">
      <c r="A31" s="15"/>
      <c r="B31" s="11" t="s">
        <v>26</v>
      </c>
      <c r="C31" s="23"/>
      <c r="D31" s="39">
        <v>942523486.08000004</v>
      </c>
      <c r="E31" s="25"/>
      <c r="F31" s="16">
        <v>598406614</v>
      </c>
      <c r="G31" s="17"/>
      <c r="H31" s="17"/>
      <c r="I31" s="18">
        <f t="shared" si="1"/>
        <v>1540930100.0799999</v>
      </c>
      <c r="J31" s="17"/>
      <c r="K31" s="19"/>
      <c r="L31" s="17"/>
      <c r="M31" s="17"/>
    </row>
    <row r="32" spans="1:13" customFormat="1" x14ac:dyDescent="0.25">
      <c r="A32" s="37" t="s">
        <v>27</v>
      </c>
      <c r="B32" s="15"/>
      <c r="C32" s="23"/>
      <c r="D32" s="38"/>
      <c r="E32" s="25"/>
      <c r="F32" s="27">
        <f>SUM(F31)</f>
        <v>598406614</v>
      </c>
      <c r="G32" s="17"/>
      <c r="H32" s="17"/>
      <c r="I32" s="18">
        <f t="shared" si="1"/>
        <v>598406614</v>
      </c>
      <c r="J32" s="17"/>
      <c r="K32" s="19"/>
      <c r="L32" s="17"/>
      <c r="M32" s="17"/>
    </row>
    <row r="33" spans="1:13" ht="12" customHeight="1" thickBot="1" x14ac:dyDescent="0.3">
      <c r="A33" s="33" t="s">
        <v>28</v>
      </c>
      <c r="B33" s="20"/>
      <c r="C33" s="23"/>
      <c r="D33" s="36">
        <f>SUM(D28,D31)</f>
        <v>987150760.81000006</v>
      </c>
      <c r="E33" s="25"/>
      <c r="F33" s="32">
        <f>SUM(F28,F32)</f>
        <v>614087007</v>
      </c>
      <c r="I33" s="13">
        <f t="shared" si="1"/>
        <v>1601237767.8099999</v>
      </c>
      <c r="K33" s="14"/>
    </row>
    <row r="34" spans="1:13" ht="13.5" customHeight="1" x14ac:dyDescent="0.25">
      <c r="A34" s="3" t="s">
        <v>29</v>
      </c>
      <c r="B34" s="11"/>
      <c r="C34" s="9"/>
      <c r="D34" s="12"/>
      <c r="E34" s="10"/>
      <c r="F34" s="12"/>
      <c r="K34" s="14"/>
    </row>
    <row r="35" spans="1:13" customFormat="1" x14ac:dyDescent="0.25">
      <c r="A35" s="37"/>
      <c r="B35" s="11" t="s">
        <v>30</v>
      </c>
      <c r="C35" s="23"/>
      <c r="D35" s="24">
        <f>D21-D33</f>
        <v>515714359.38999975</v>
      </c>
      <c r="E35" s="25"/>
      <c r="F35" s="16">
        <v>438546925</v>
      </c>
      <c r="G35" s="17"/>
      <c r="H35" s="17"/>
      <c r="I35" s="18">
        <f t="shared" ref="I35:I36" si="2">+D35+F35</f>
        <v>954261284.38999975</v>
      </c>
      <c r="J35" s="17"/>
      <c r="K35" s="19"/>
      <c r="L35" s="17"/>
      <c r="M35" s="17"/>
    </row>
    <row r="36" spans="1:13" ht="15.75" thickBot="1" x14ac:dyDescent="0.3">
      <c r="A36" s="33" t="s">
        <v>31</v>
      </c>
      <c r="B36" s="20"/>
      <c r="C36" s="11"/>
      <c r="D36" s="36">
        <f>SUM(D34:D35)</f>
        <v>515714359.38999975</v>
      </c>
      <c r="E36" s="25"/>
      <c r="F36" s="32">
        <f>SUM(F34:F35)</f>
        <v>438546925</v>
      </c>
      <c r="I36" s="13">
        <f t="shared" si="2"/>
        <v>954261284.38999975</v>
      </c>
      <c r="K36" s="14"/>
    </row>
    <row r="37" spans="1:13" ht="8.25" customHeight="1" x14ac:dyDescent="0.25">
      <c r="A37" s="33"/>
      <c r="B37" s="20"/>
      <c r="C37" s="9"/>
      <c r="D37" s="40"/>
      <c r="E37" s="10"/>
      <c r="F37" s="40"/>
    </row>
    <row r="38" spans="1:13" ht="15.75" thickBot="1" x14ac:dyDescent="0.3">
      <c r="A38" s="33" t="s">
        <v>32</v>
      </c>
      <c r="B38" s="20"/>
      <c r="C38" s="41"/>
      <c r="D38" s="34">
        <f>+D33+D36</f>
        <v>1502865120.1999998</v>
      </c>
      <c r="E38" s="42"/>
      <c r="F38" s="32">
        <f>+F33+F36</f>
        <v>1052633932</v>
      </c>
    </row>
    <row r="39" spans="1:13" x14ac:dyDescent="0.25">
      <c r="D39" s="13"/>
      <c r="H39" s="13">
        <f>D38-D21</f>
        <v>0</v>
      </c>
    </row>
    <row r="40" spans="1:13" ht="8.25" customHeight="1" x14ac:dyDescent="0.25">
      <c r="A40" s="50"/>
      <c r="B40" s="50"/>
      <c r="C40" s="50"/>
      <c r="D40" s="50"/>
      <c r="E40" s="50"/>
      <c r="F40" s="50"/>
    </row>
    <row r="41" spans="1:13" ht="9.75" customHeight="1" x14ac:dyDescent="0.25">
      <c r="A41" s="2"/>
      <c r="B41" s="2"/>
      <c r="C41" s="2"/>
      <c r="D41" s="2"/>
      <c r="E41" s="2"/>
      <c r="F41" s="2"/>
      <c r="G41" s="2"/>
      <c r="H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</row>
    <row r="43" spans="1:13" x14ac:dyDescent="0.25">
      <c r="A43" s="43" t="s">
        <v>33</v>
      </c>
      <c r="B43" s="44"/>
      <c r="C43" s="44"/>
      <c r="D43" s="43"/>
      <c r="E43" s="45"/>
      <c r="F43" s="43"/>
      <c r="G43" s="43"/>
      <c r="H43" s="43"/>
    </row>
    <row r="44" spans="1:13" x14ac:dyDescent="0.25">
      <c r="A44" s="43" t="s">
        <v>34</v>
      </c>
      <c r="B44" s="43"/>
      <c r="C44" s="43"/>
      <c r="D44" s="45"/>
      <c r="E44" s="46"/>
      <c r="F44" s="46"/>
      <c r="G44" s="46"/>
      <c r="H44" s="46"/>
    </row>
    <row r="45" spans="1:13" x14ac:dyDescent="0.25">
      <c r="A45" s="46"/>
      <c r="B45" s="46"/>
      <c r="C45" s="46"/>
      <c r="D45" s="46"/>
      <c r="E45" s="46"/>
      <c r="F45" s="47"/>
      <c r="G45" s="46"/>
      <c r="H45" s="46"/>
    </row>
    <row r="46" spans="1:13" x14ac:dyDescent="0.25">
      <c r="D46" s="48"/>
    </row>
  </sheetData>
  <mergeCells count="5">
    <mergeCell ref="A1:F1"/>
    <mergeCell ref="A2:F2"/>
    <mergeCell ref="A3:F3"/>
    <mergeCell ref="A4:F4"/>
    <mergeCell ref="A40:F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2023-10-23T15:29:54Z</cp:lastPrinted>
  <dcterms:created xsi:type="dcterms:W3CDTF">2023-10-19T15:26:54Z</dcterms:created>
  <dcterms:modified xsi:type="dcterms:W3CDTF">2023-10-23T15:30:01Z</dcterms:modified>
</cp:coreProperties>
</file>