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ENERO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9" i="1" s="1"/>
  <c r="D38" i="1"/>
  <c r="H38" i="1" s="1"/>
  <c r="D37" i="1"/>
  <c r="H37" i="1" s="1"/>
  <c r="F34" i="1"/>
  <c r="F35" i="1" s="1"/>
  <c r="F41" i="1" s="1"/>
  <c r="D34" i="1"/>
  <c r="D33" i="1"/>
  <c r="H33" i="1" s="1"/>
  <c r="H32" i="1"/>
  <c r="D30" i="1"/>
  <c r="H30" i="1" s="1"/>
  <c r="D29" i="1"/>
  <c r="H29" i="1" s="1"/>
  <c r="D28" i="1"/>
  <c r="H28" i="1" s="1"/>
  <c r="F22" i="1"/>
  <c r="F24" i="1" s="1"/>
  <c r="D21" i="1"/>
  <c r="D20" i="1"/>
  <c r="H21" i="1" s="1"/>
  <c r="D19" i="1"/>
  <c r="H19" i="1" s="1"/>
  <c r="D18" i="1"/>
  <c r="H18" i="1" s="1"/>
  <c r="F16" i="1"/>
  <c r="D15" i="1"/>
  <c r="D14" i="1"/>
  <c r="H14" i="1" s="1"/>
  <c r="D13" i="1"/>
  <c r="H12" i="1"/>
  <c r="D12" i="1"/>
  <c r="H34" i="1" l="1"/>
  <c r="D16" i="1"/>
  <c r="H16" i="1" s="1"/>
  <c r="D22" i="1"/>
  <c r="D31" i="1"/>
  <c r="D40" i="1"/>
  <c r="H40" i="1" s="1"/>
  <c r="H13" i="1"/>
  <c r="H22" i="1"/>
  <c r="D24" i="1" l="1"/>
  <c r="H24" i="1" s="1"/>
  <c r="D35" i="1"/>
  <c r="H31" i="1"/>
  <c r="D41" i="1" l="1"/>
  <c r="H35" i="1"/>
</calcChain>
</file>

<file path=xl/sharedStrings.xml><?xml version="1.0" encoding="utf-8"?>
<sst xmlns="http://schemas.openxmlformats.org/spreadsheetml/2006/main" count="39" uniqueCount="39">
  <si>
    <t>CORPORACION DE ACUEDUCTO Y ALCANTARILLADOS DE LA ROMANA</t>
  </si>
  <si>
    <t>Estado de Situación Financiera</t>
  </si>
  <si>
    <t>Al 31 de Diciembre  de 2023 y 2022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</si>
  <si>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</si>
  <si>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</si>
  <si>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</si>
  <si>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</si>
  <si>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</si>
  <si>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</si>
  <si>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</si>
  <si>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</si>
  <si>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</si>
  <si>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</si>
  <si>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Propiedad Planta  y Equipos Netos  (Nota 12) </t>
  </si>
  <si>
    <t xml:space="preserve">Activos intangibles (Nota 13) </t>
  </si>
  <si>
    <t>Otros Activos no financieros (Nota 14)</t>
  </si>
  <si>
    <t>Total activos no corrientes</t>
  </si>
  <si>
    <t>Total activos</t>
  </si>
  <si>
    <t xml:space="preserve"> </t>
  </si>
  <si>
    <t>Pasivos</t>
  </si>
  <si>
    <t xml:space="preserve">    </t>
  </si>
  <si>
    <t>Pasivos corrientes</t>
  </si>
  <si>
    <t>Cuentas por pagar a corto plazo (Nota 15)</t>
  </si>
  <si>
    <t>Retenciones y acumulaciones por pagar (Nota 16)</t>
  </si>
  <si>
    <t>Otros pasivos corrientes (Nota 17)</t>
  </si>
  <si>
    <t>Total pasivos corrientes</t>
  </si>
  <si>
    <t>Pasivos no corrientes</t>
  </si>
  <si>
    <t>Cuentas por pagar a largo plazo (Nota 18)</t>
  </si>
  <si>
    <t>Total pasivos no corrientes</t>
  </si>
  <si>
    <t xml:space="preserve">Total pasivos </t>
  </si>
  <si>
    <t>Activos Netos/Patrimonio  Nota 19</t>
  </si>
  <si>
    <t>Capital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</si>
  <si>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</si>
  <si>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</si>
  <si>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</si>
  <si>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</si>
  <si>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Las notas  son parte integral de estos Estados Financieros.</t>
  </si>
  <si>
    <t>Dr. Wandy M. Batista Gómez       Licda. Dominga Guilamo                Licda. Lady Ana Ubiera Ruíz</t>
  </si>
  <si>
    <t xml:space="preserve">     Director General                        Directora Financiera                              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</si>
</sst>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" fontId="5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justify" vertical="center"/>
    </xf>
    <xf numFmtId="39" fontId="4" fillId="0" borderId="13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2" fillId="0" borderId="1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horizontal="left" vertical="center"/>
    </xf>
    <xf numFmtId="41" fontId="2" fillId="0" borderId="14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12" xfId="0" applyFont="1" applyBorder="1"/>
    <xf numFmtId="41" fontId="2" fillId="0" borderId="13" xfId="0" applyNumberFormat="1" applyFont="1" applyBorder="1"/>
    <xf numFmtId="41" fontId="2" fillId="0" borderId="13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37" fontId="2" fillId="0" borderId="0" xfId="0" applyNumberFormat="1" applyFont="1"/>
    <xf numFmtId="0" fontId="3" fillId="0" borderId="0" xfId="0" applyFont="1"/>
    <xf numFmtId="41" fontId="4" fillId="0" borderId="13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41" fontId="2" fillId="2" borderId="13" xfId="0" applyNumberFormat="1" applyFont="1" applyFill="1" applyBorder="1"/>
    <xf numFmtId="41" fontId="6" fillId="0" borderId="13" xfId="0" applyNumberFormat="1" applyFont="1" applyBorder="1" applyAlignment="1">
      <alignment horizontal="left" vertical="center"/>
    </xf>
    <xf numFmtId="41" fontId="2" fillId="0" borderId="14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/>
    </xf>
    <xf numFmtId="0" fontId="2" fillId="0" borderId="13" xfId="0" applyFont="1" applyBorder="1"/>
    <xf numFmtId="41" fontId="2" fillId="0" borderId="14" xfId="0" applyNumberFormat="1" applyFont="1" applyBorder="1"/>
    <xf numFmtId="0" fontId="4" fillId="0" borderId="0" xfId="0" applyFont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66676</xdr:rowOff>
    </xdr:from>
    <xdr:to>
      <xdr:col>3</xdr:col>
      <xdr:colOff>323851</xdr:colOff>
      <xdr:row>3</xdr:row>
      <xdr:rowOff>140677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66701"/>
          <a:ext cx="2733676" cy="67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y.ubiera/Documents/COAAROM%20GESTION%20LEIDY/ESTADOS%20FINANCIEROS/2023/ESTADOS%20FINANCIEROS%20AL%20CIERRE%2031%20DICIEMBRE%202023/ESTADOS%20FINANCIEROS%20AL%20CIERRE%20AL%2031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(2)"/>
      <sheetName val="Estado Comparativo"/>
      <sheetName val="EFE-Flujo de Efectivo"/>
      <sheetName val="ECANP-Cambio Patrimonio (2)"/>
      <sheetName val=" ERF-Rendimiento Financiero (2)"/>
      <sheetName val="ESF - Situación Financiera (2)"/>
      <sheetName val="informaciones "/>
    </sheetNames>
    <sheetDataSet>
      <sheetData sheetId="0">
        <row r="23">
          <cell r="F23">
            <v>139627726.88</v>
          </cell>
        </row>
        <row r="45">
          <cell r="F45">
            <v>204337999.46000001</v>
          </cell>
        </row>
        <row r="81">
          <cell r="F81">
            <v>24630439.93</v>
          </cell>
        </row>
        <row r="90">
          <cell r="F90">
            <v>209467</v>
          </cell>
        </row>
        <row r="107">
          <cell r="F107">
            <v>378331214.34000003</v>
          </cell>
        </row>
        <row r="176">
          <cell r="H176">
            <v>583147970.58000004</v>
          </cell>
        </row>
        <row r="199">
          <cell r="F199">
            <v>411858</v>
          </cell>
        </row>
        <row r="204">
          <cell r="F204">
            <v>36349293</v>
          </cell>
        </row>
        <row r="213">
          <cell r="F213">
            <v>100888961.89999999</v>
          </cell>
        </row>
        <row r="222">
          <cell r="F222">
            <v>299474.09999999998</v>
          </cell>
        </row>
        <row r="245">
          <cell r="F245">
            <v>2257768</v>
          </cell>
        </row>
        <row r="256">
          <cell r="F256">
            <v>974159800.83000004</v>
          </cell>
        </row>
        <row r="264">
          <cell r="F264">
            <v>81283839</v>
          </cell>
        </row>
        <row r="265">
          <cell r="F265">
            <v>-130162177.52000004</v>
          </cell>
        </row>
        <row r="267">
          <cell r="F267">
            <v>338318303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1"/>
  <sheetViews>
    <sheetView tabSelected="1" topLeftCell="A34" workbookViewId="0">
      <selection activeCell="F55" sqref="F55"/>
    </sheetView>
  </sheetViews>
  <sheetFormatPr baseColWidth="10" defaultColWidth="11.42578125" defaultRowHeight="15.75" x14ac:dyDescent="0.25"/>
  <cols>
    <col min="1" max="1" width="7.42578125" style="1" customWidth="1"/>
    <col min="2" max="2" width="45.42578125" style="1" customWidth="1"/>
    <col min="3" max="3" width="1.7109375" style="1" customWidth="1"/>
    <col min="4" max="4" width="16.140625" style="1" customWidth="1"/>
    <col min="5" max="5" width="1.7109375" style="1" customWidth="1"/>
    <col min="6" max="6" width="23.42578125" style="1" customWidth="1"/>
    <col min="7" max="7" width="3.7109375" style="1" customWidth="1"/>
    <col min="8" max="8" width="15.28515625" style="1" hidden="1" customWidth="1"/>
    <col min="9" max="9" width="21.140625" style="1" customWidth="1"/>
    <col min="10" max="10" width="15.5703125" style="1" customWidth="1"/>
    <col min="11" max="11" width="2.42578125" style="1" customWidth="1"/>
    <col min="12" max="12" width="34" style="1" customWidth="1"/>
    <col min="13" max="13" width="20.7109375" style="2" customWidth="1"/>
    <col min="14" max="16384" width="11.42578125" style="2"/>
  </cols>
  <sheetData>
    <row r="4" spans="1:13" ht="16.5" thickBot="1" x14ac:dyDescent="0.3"/>
    <row r="5" spans="1:13" ht="14.25" customHeight="1" x14ac:dyDescent="0.25">
      <c r="A5" s="41" t="s">
        <v>0</v>
      </c>
      <c r="B5" s="42"/>
      <c r="C5" s="42"/>
      <c r="D5" s="42"/>
      <c r="E5" s="42"/>
      <c r="F5" s="43"/>
    </row>
    <row r="6" spans="1:13" ht="14.25" customHeight="1" x14ac:dyDescent="0.25">
      <c r="A6" s="44" t="s">
        <v>1</v>
      </c>
      <c r="B6" s="45"/>
      <c r="C6" s="45"/>
      <c r="D6" s="45"/>
      <c r="E6" s="45"/>
      <c r="F6" s="46"/>
    </row>
    <row r="7" spans="1:13" ht="12" customHeight="1" x14ac:dyDescent="0.25">
      <c r="A7" s="44" t="s">
        <v>2</v>
      </c>
      <c r="B7" s="45"/>
      <c r="C7" s="45"/>
      <c r="D7" s="45"/>
      <c r="E7" s="45"/>
      <c r="F7" s="46"/>
    </row>
    <row r="8" spans="1:13" ht="9.75" customHeight="1" thickBot="1" x14ac:dyDescent="0.3">
      <c r="A8" s="47" t="s">
        <v>3</v>
      </c>
      <c r="B8" s="48"/>
      <c r="C8" s="48"/>
      <c r="D8" s="48"/>
      <c r="E8" s="48"/>
      <c r="F8" s="49"/>
    </row>
    <row r="9" spans="1:13" ht="11.25" customHeight="1" x14ac:dyDescent="0.25">
      <c r="A9" s="3"/>
      <c r="B9" s="4"/>
      <c r="C9" s="4"/>
      <c r="D9" s="5">
        <v>2023</v>
      </c>
      <c r="E9" s="6"/>
      <c r="F9" s="7">
        <v>2022</v>
      </c>
    </row>
    <row r="10" spans="1:13" x14ac:dyDescent="0.25">
      <c r="A10" s="8" t="s">
        <v>4</v>
      </c>
      <c r="B10" s="9"/>
      <c r="C10" s="9"/>
      <c r="D10" s="10"/>
      <c r="E10" s="11"/>
      <c r="F10" s="12"/>
      <c r="J10" s="13"/>
      <c r="K10" s="13"/>
      <c r="M10" s="13"/>
    </row>
    <row r="11" spans="1:13" x14ac:dyDescent="0.25">
      <c r="A11" s="8" t="s">
        <v>5</v>
      </c>
      <c r="B11" s="9"/>
      <c r="C11" s="9"/>
      <c r="D11" s="11"/>
      <c r="E11" s="11"/>
      <c r="F11" s="12"/>
      <c r="M11" s="1"/>
    </row>
    <row r="12" spans="1:13" x14ac:dyDescent="0.25">
      <c r="A12" s="14"/>
      <c r="B12" s="15" t="s">
        <v>6</v>
      </c>
      <c r="C12" s="15"/>
      <c r="D12" s="16">
        <f>'[1]NOTAS (2)'!F23</f>
        <v>139627726.88</v>
      </c>
      <c r="E12" s="17"/>
      <c r="F12" s="18">
        <v>0</v>
      </c>
      <c r="H12" s="19">
        <f>+D12+F12</f>
        <v>139627726.88</v>
      </c>
      <c r="I12" s="20"/>
      <c r="K12" s="21"/>
      <c r="L12" s="22"/>
      <c r="M12" s="1"/>
    </row>
    <row r="13" spans="1:13" s="30" customFormat="1" x14ac:dyDescent="0.25">
      <c r="A13" s="23"/>
      <c r="B13" s="15" t="s">
        <v>7</v>
      </c>
      <c r="C13" s="15"/>
      <c r="D13" s="24">
        <f>'[1]NOTAS (2)'!F45</f>
        <v>204337999.46000001</v>
      </c>
      <c r="E13" s="25"/>
      <c r="F13" s="18">
        <v>0</v>
      </c>
      <c r="G13" s="26"/>
      <c r="H13" s="27">
        <f t="shared" ref="H13:H24" si="0">+D13+F13</f>
        <v>204337999.46000001</v>
      </c>
      <c r="I13" s="28"/>
      <c r="J13" s="26"/>
      <c r="K13" s="29"/>
      <c r="L13" s="26"/>
      <c r="M13" s="26"/>
    </row>
    <row r="14" spans="1:13" x14ac:dyDescent="0.25">
      <c r="A14" s="14"/>
      <c r="B14" s="15" t="s">
        <v>8</v>
      </c>
      <c r="C14" s="15"/>
      <c r="D14" s="24">
        <f>'[1]NOTAS (2)'!F81</f>
        <v>24630439.93</v>
      </c>
      <c r="E14" s="25"/>
      <c r="F14" s="18">
        <v>0</v>
      </c>
      <c r="H14" s="19">
        <f t="shared" si="0"/>
        <v>24630439.93</v>
      </c>
      <c r="I14" s="19"/>
      <c r="J14" s="19"/>
      <c r="K14" s="21"/>
      <c r="M14" s="1"/>
    </row>
    <row r="15" spans="1:13" x14ac:dyDescent="0.25">
      <c r="A15" s="14"/>
      <c r="B15" s="15" t="s">
        <v>9</v>
      </c>
      <c r="C15" s="15"/>
      <c r="D15" s="24">
        <f>'[1]NOTAS (2)'!F90</f>
        <v>209467</v>
      </c>
      <c r="E15" s="25"/>
      <c r="F15" s="18">
        <v>0</v>
      </c>
      <c r="H15" s="19"/>
      <c r="J15" s="19"/>
      <c r="K15" s="21"/>
      <c r="M15" s="1"/>
    </row>
    <row r="16" spans="1:13" x14ac:dyDescent="0.25">
      <c r="A16" s="8" t="s">
        <v>10</v>
      </c>
      <c r="B16" s="15"/>
      <c r="C16" s="15"/>
      <c r="D16" s="31">
        <f>SUM(D11:D15)</f>
        <v>368805633.27000004</v>
      </c>
      <c r="E16" s="17"/>
      <c r="F16" s="32">
        <f>SUM(F11:F15)</f>
        <v>0</v>
      </c>
      <c r="H16" s="19">
        <f t="shared" si="0"/>
        <v>368805633.27000004</v>
      </c>
      <c r="K16" s="21"/>
      <c r="M16" s="1"/>
    </row>
    <row r="17" spans="1:13" x14ac:dyDescent="0.25">
      <c r="A17" s="8" t="s">
        <v>11</v>
      </c>
      <c r="B17" s="15"/>
      <c r="C17" s="15"/>
      <c r="D17" s="16"/>
      <c r="E17" s="16"/>
      <c r="F17" s="18"/>
      <c r="K17" s="21"/>
      <c r="M17" s="1"/>
    </row>
    <row r="18" spans="1:13" s="30" customFormat="1" x14ac:dyDescent="0.25">
      <c r="A18" s="23"/>
      <c r="B18" s="15" t="s">
        <v>12</v>
      </c>
      <c r="C18" s="15"/>
      <c r="D18" s="33">
        <f>'[1]NOTAS (2)'!F107</f>
        <v>378331214.34000003</v>
      </c>
      <c r="E18" s="25"/>
      <c r="F18" s="18">
        <v>0</v>
      </c>
      <c r="G18" s="26"/>
      <c r="H18" s="27">
        <f t="shared" si="0"/>
        <v>378331214.34000003</v>
      </c>
      <c r="I18" s="28"/>
      <c r="J18" s="26"/>
      <c r="K18" s="29"/>
      <c r="L18" s="26"/>
      <c r="M18" s="26"/>
    </row>
    <row r="19" spans="1:13" x14ac:dyDescent="0.25">
      <c r="A19" s="14"/>
      <c r="B19" s="15" t="s">
        <v>13</v>
      </c>
      <c r="C19" s="15"/>
      <c r="D19" s="33">
        <f>'[1]NOTAS (2)'!H176</f>
        <v>583147970.58000004</v>
      </c>
      <c r="E19" s="25"/>
      <c r="F19" s="18">
        <v>0</v>
      </c>
      <c r="H19" s="19">
        <f t="shared" si="0"/>
        <v>583147970.58000004</v>
      </c>
      <c r="K19" s="21"/>
      <c r="M19" s="1"/>
    </row>
    <row r="20" spans="1:13" x14ac:dyDescent="0.25">
      <c r="A20" s="14"/>
      <c r="B20" s="15" t="s">
        <v>14</v>
      </c>
      <c r="C20" s="15"/>
      <c r="D20" s="33">
        <f>'[1]NOTAS (2)'!F199</f>
        <v>411858</v>
      </c>
      <c r="E20" s="25"/>
      <c r="F20" s="18">
        <v>0</v>
      </c>
      <c r="H20" s="19"/>
      <c r="K20" s="21"/>
      <c r="M20" s="1"/>
    </row>
    <row r="21" spans="1:13" x14ac:dyDescent="0.25">
      <c r="A21" s="14"/>
      <c r="B21" s="15" t="s">
        <v>15</v>
      </c>
      <c r="C21" s="15"/>
      <c r="D21" s="24">
        <f>'[1]NOTAS (2)'!F204</f>
        <v>36349293</v>
      </c>
      <c r="E21" s="25"/>
      <c r="F21" s="18">
        <v>0</v>
      </c>
      <c r="H21" s="19">
        <f>+D20+F21</f>
        <v>411858</v>
      </c>
      <c r="J21" s="21"/>
      <c r="M21" s="30"/>
    </row>
    <row r="22" spans="1:13" x14ac:dyDescent="0.25">
      <c r="A22" s="8" t="s">
        <v>16</v>
      </c>
      <c r="B22" s="15"/>
      <c r="C22" s="15"/>
      <c r="D22" s="31">
        <f>SUM(D18:D21)</f>
        <v>998240335.92000008</v>
      </c>
      <c r="E22" s="17"/>
      <c r="F22" s="32">
        <f>SUM(F18:F21)</f>
        <v>0</v>
      </c>
      <c r="H22" s="19">
        <f t="shared" si="0"/>
        <v>998240335.92000008</v>
      </c>
      <c r="J22" s="21"/>
      <c r="M22" s="30"/>
    </row>
    <row r="23" spans="1:13" ht="14.1" customHeight="1" x14ac:dyDescent="0.25">
      <c r="A23" s="8"/>
      <c r="B23" s="15"/>
      <c r="C23" s="15"/>
      <c r="D23" s="31"/>
      <c r="E23" s="17"/>
      <c r="F23" s="32"/>
      <c r="H23" s="19"/>
      <c r="J23" s="21"/>
      <c r="M23" s="30"/>
    </row>
    <row r="24" spans="1:13" x14ac:dyDescent="0.25">
      <c r="A24" s="8" t="s">
        <v>17</v>
      </c>
      <c r="B24" s="15"/>
      <c r="C24" s="15"/>
      <c r="D24" s="31">
        <f>SUM(D22,D16)</f>
        <v>1367045969.1900001</v>
      </c>
      <c r="E24" s="34"/>
      <c r="F24" s="32">
        <f>SUM(F22,F16)</f>
        <v>0</v>
      </c>
      <c r="H24" s="19">
        <f t="shared" si="0"/>
        <v>1367045969.1900001</v>
      </c>
      <c r="J24" s="21"/>
    </row>
    <row r="25" spans="1:13" ht="14.1" customHeight="1" x14ac:dyDescent="0.25">
      <c r="A25" s="14"/>
      <c r="B25" s="15" t="s">
        <v>18</v>
      </c>
      <c r="C25" s="15"/>
      <c r="D25" s="16"/>
      <c r="E25" s="16"/>
      <c r="F25" s="18"/>
      <c r="J25" s="21"/>
    </row>
    <row r="26" spans="1:13" x14ac:dyDescent="0.25">
      <c r="A26" s="8" t="s">
        <v>19</v>
      </c>
      <c r="B26" s="15"/>
      <c r="C26" s="15"/>
      <c r="D26" s="16" t="s">
        <v>20</v>
      </c>
      <c r="E26" s="16"/>
      <c r="F26" s="18"/>
      <c r="J26" s="21"/>
    </row>
    <row r="27" spans="1:13" x14ac:dyDescent="0.25">
      <c r="A27" s="8" t="s">
        <v>21</v>
      </c>
      <c r="B27" s="15"/>
      <c r="C27" s="15"/>
      <c r="D27" s="17"/>
      <c r="E27" s="17"/>
      <c r="F27" s="35"/>
      <c r="J27" s="21"/>
    </row>
    <row r="28" spans="1:13" x14ac:dyDescent="0.25">
      <c r="A28" s="14"/>
      <c r="B28" s="15" t="s">
        <v>22</v>
      </c>
      <c r="C28" s="15"/>
      <c r="D28" s="24">
        <f>'[1]NOTAS (2)'!F213</f>
        <v>100888961.89999999</v>
      </c>
      <c r="E28" s="24"/>
      <c r="F28" s="18">
        <v>0</v>
      </c>
      <c r="H28" s="19">
        <f t="shared" ref="H28:H35" si="1">+D28+F28</f>
        <v>100888961.89999999</v>
      </c>
      <c r="J28" s="21"/>
    </row>
    <row r="29" spans="1:13" s="30" customFormat="1" x14ac:dyDescent="0.25">
      <c r="A29" s="23"/>
      <c r="B29" s="15" t="s">
        <v>23</v>
      </c>
      <c r="C29" s="15"/>
      <c r="D29" s="24">
        <f>'[1]NOTAS (2)'!F222</f>
        <v>299474.09999999998</v>
      </c>
      <c r="E29" s="25"/>
      <c r="F29" s="18">
        <v>0</v>
      </c>
      <c r="G29" s="26"/>
      <c r="H29" s="27">
        <f t="shared" si="1"/>
        <v>299474.09999999998</v>
      </c>
      <c r="I29" s="26"/>
      <c r="J29" s="29"/>
      <c r="K29" s="26"/>
      <c r="L29" s="26"/>
    </row>
    <row r="30" spans="1:13" s="30" customFormat="1" x14ac:dyDescent="0.25">
      <c r="A30" s="23"/>
      <c r="B30" s="15" t="s">
        <v>24</v>
      </c>
      <c r="C30" s="15"/>
      <c r="D30" s="24">
        <f>'[1]NOTAS (2)'!F245</f>
        <v>2257768</v>
      </c>
      <c r="E30" s="25"/>
      <c r="F30" s="18">
        <v>0</v>
      </c>
      <c r="G30" s="26"/>
      <c r="H30" s="27">
        <f t="shared" si="1"/>
        <v>2257768</v>
      </c>
      <c r="I30" s="26"/>
      <c r="J30" s="29"/>
      <c r="K30" s="26"/>
      <c r="L30" s="26"/>
    </row>
    <row r="31" spans="1:13" x14ac:dyDescent="0.25">
      <c r="A31" s="8" t="s">
        <v>25</v>
      </c>
      <c r="B31" s="15"/>
      <c r="C31" s="15"/>
      <c r="D31" s="31">
        <f>SUM(D28:D30)</f>
        <v>103446203.99999999</v>
      </c>
      <c r="E31" s="17"/>
      <c r="F31" s="18">
        <v>0</v>
      </c>
      <c r="H31" s="19">
        <f t="shared" si="1"/>
        <v>103446203.99999999</v>
      </c>
      <c r="J31" s="21"/>
    </row>
    <row r="32" spans="1:13" s="30" customFormat="1" x14ac:dyDescent="0.25">
      <c r="A32" s="36" t="s">
        <v>26</v>
      </c>
      <c r="B32" s="37"/>
      <c r="C32" s="37"/>
      <c r="D32" s="24"/>
      <c r="E32" s="24"/>
      <c r="F32" s="38"/>
      <c r="G32" s="26"/>
      <c r="H32" s="27">
        <f t="shared" si="1"/>
        <v>0</v>
      </c>
      <c r="I32" s="26"/>
      <c r="J32" s="29"/>
      <c r="K32" s="26"/>
      <c r="L32" s="26"/>
    </row>
    <row r="33" spans="1:12" s="30" customFormat="1" x14ac:dyDescent="0.25">
      <c r="A33" s="23"/>
      <c r="B33" s="15" t="s">
        <v>27</v>
      </c>
      <c r="C33" s="15"/>
      <c r="D33" s="24">
        <f>'[1]NOTAS (2)'!F256</f>
        <v>974159800.83000004</v>
      </c>
      <c r="E33" s="25"/>
      <c r="F33" s="18">
        <v>0</v>
      </c>
      <c r="G33" s="26"/>
      <c r="H33" s="27">
        <f t="shared" si="1"/>
        <v>974159800.83000004</v>
      </c>
      <c r="I33" s="26"/>
      <c r="J33" s="29"/>
      <c r="K33" s="26"/>
      <c r="L33" s="26"/>
    </row>
    <row r="34" spans="1:12" s="30" customFormat="1" x14ac:dyDescent="0.25">
      <c r="A34" s="36" t="s">
        <v>28</v>
      </c>
      <c r="B34" s="37"/>
      <c r="C34" s="37"/>
      <c r="D34" s="31">
        <f>SUM(D33)</f>
        <v>974159800.83000004</v>
      </c>
      <c r="E34" s="31"/>
      <c r="F34" s="32">
        <f>SUM(F33)</f>
        <v>0</v>
      </c>
      <c r="G34" s="26"/>
      <c r="H34" s="27">
        <f t="shared" si="1"/>
        <v>974159800.83000004</v>
      </c>
      <c r="I34" s="26"/>
      <c r="J34" s="29"/>
      <c r="K34" s="26"/>
      <c r="L34" s="26"/>
    </row>
    <row r="35" spans="1:12" x14ac:dyDescent="0.25">
      <c r="A35" s="8" t="s">
        <v>29</v>
      </c>
      <c r="B35" s="15"/>
      <c r="C35" s="15"/>
      <c r="D35" s="31">
        <f>SUM(D31,D34)</f>
        <v>1077606004.8299999</v>
      </c>
      <c r="E35" s="34"/>
      <c r="F35" s="32">
        <f>SUM(F31,F34)</f>
        <v>0</v>
      </c>
      <c r="H35" s="19">
        <f t="shared" si="1"/>
        <v>1077606004.8299999</v>
      </c>
      <c r="J35" s="21"/>
    </row>
    <row r="36" spans="1:12" x14ac:dyDescent="0.25">
      <c r="A36" s="8" t="s">
        <v>30</v>
      </c>
      <c r="B36" s="15"/>
      <c r="C36" s="15"/>
      <c r="D36" s="16"/>
      <c r="E36" s="16"/>
      <c r="F36" s="18"/>
      <c r="J36" s="21"/>
    </row>
    <row r="37" spans="1:12" s="30" customFormat="1" x14ac:dyDescent="0.25">
      <c r="A37" s="36"/>
      <c r="B37" s="15" t="s">
        <v>31</v>
      </c>
      <c r="C37" s="15"/>
      <c r="D37" s="24">
        <f>'[1]NOTAS (2)'!F264</f>
        <v>81283839</v>
      </c>
      <c r="E37" s="25"/>
      <c r="F37" s="18">
        <v>0</v>
      </c>
      <c r="G37" s="26"/>
      <c r="H37" s="27">
        <f t="shared" ref="H37:H40" si="2">+D37+F37</f>
        <v>81283839</v>
      </c>
      <c r="I37" s="26"/>
      <c r="J37" s="29"/>
      <c r="K37" s="27"/>
      <c r="L37" s="26"/>
    </row>
    <row r="38" spans="1:12" x14ac:dyDescent="0.25">
      <c r="A38" s="14"/>
      <c r="B38" s="15" t="s">
        <v>32</v>
      </c>
      <c r="C38" s="15"/>
      <c r="D38" s="16">
        <f>'[1]NOTAS (2)'!F265</f>
        <v>-130162177.52000004</v>
      </c>
      <c r="E38" s="17"/>
      <c r="F38" s="18">
        <v>0</v>
      </c>
      <c r="H38" s="19">
        <f t="shared" si="2"/>
        <v>-130162177.52000004</v>
      </c>
      <c r="J38" s="21"/>
    </row>
    <row r="39" spans="1:12" x14ac:dyDescent="0.25">
      <c r="A39" s="14"/>
      <c r="B39" s="15" t="s">
        <v>33</v>
      </c>
      <c r="C39" s="15"/>
      <c r="D39" s="16">
        <f>'[1]NOTAS (2)'!F267</f>
        <v>338318303</v>
      </c>
      <c r="E39" s="17"/>
      <c r="F39" s="18">
        <v>0</v>
      </c>
      <c r="H39" s="19">
        <f t="shared" si="2"/>
        <v>338318303</v>
      </c>
      <c r="J39" s="21"/>
    </row>
    <row r="40" spans="1:12" x14ac:dyDescent="0.25">
      <c r="A40" s="8" t="s">
        <v>34</v>
      </c>
      <c r="B40" s="15"/>
      <c r="C40" s="15"/>
      <c r="D40" s="31">
        <f>SUM(D36:D39)</f>
        <v>289439964.47999996</v>
      </c>
      <c r="E40" s="34"/>
      <c r="F40" s="18">
        <v>0</v>
      </c>
      <c r="H40" s="19">
        <f t="shared" si="2"/>
        <v>289439964.47999996</v>
      </c>
      <c r="J40" s="21"/>
    </row>
    <row r="41" spans="1:12" x14ac:dyDescent="0.25">
      <c r="A41" s="8" t="s">
        <v>35</v>
      </c>
      <c r="B41" s="15"/>
      <c r="C41" s="15"/>
      <c r="D41" s="31">
        <f>+D35+D40</f>
        <v>1367045969.3099999</v>
      </c>
      <c r="E41" s="11"/>
      <c r="F41" s="32">
        <f>+F35+F40</f>
        <v>0</v>
      </c>
      <c r="J41" s="19"/>
      <c r="L41" s="19"/>
    </row>
    <row r="42" spans="1:12" ht="14.1" customHeight="1" x14ac:dyDescent="0.25">
      <c r="A42" s="8"/>
      <c r="B42" s="15"/>
      <c r="C42" s="15"/>
      <c r="D42" s="31"/>
      <c r="E42" s="11"/>
      <c r="F42" s="32"/>
      <c r="K42" s="19"/>
    </row>
    <row r="43" spans="1:12" ht="16.5" thickBot="1" x14ac:dyDescent="0.3">
      <c r="A43" s="50" t="s">
        <v>36</v>
      </c>
      <c r="B43" s="51"/>
      <c r="C43" s="51"/>
      <c r="D43" s="51"/>
      <c r="E43" s="51"/>
      <c r="F43" s="52"/>
      <c r="I43" s="19"/>
    </row>
    <row r="44" spans="1:12" x14ac:dyDescent="0.25">
      <c r="A44" s="39"/>
      <c r="B44" s="39"/>
      <c r="C44" s="39"/>
      <c r="D44" s="40"/>
      <c r="E44" s="39"/>
      <c r="F44" s="39"/>
      <c r="I44" s="19"/>
    </row>
    <row r="45" spans="1:12" x14ac:dyDescent="0.25">
      <c r="A45" s="39"/>
      <c r="B45" s="39"/>
      <c r="C45" s="39"/>
      <c r="D45" s="39"/>
      <c r="E45" s="39"/>
      <c r="F45" s="39"/>
    </row>
    <row r="49" spans="1:6" x14ac:dyDescent="0.25">
      <c r="D49" s="22"/>
      <c r="F49" s="22"/>
    </row>
    <row r="50" spans="1:6" x14ac:dyDescent="0.25">
      <c r="A50" s="13" t="s">
        <v>37</v>
      </c>
      <c r="B50" s="39"/>
      <c r="C50" s="39"/>
      <c r="D50" s="13"/>
      <c r="E50" s="13"/>
      <c r="F50" s="13"/>
    </row>
    <row r="51" spans="1:6" s="1" customFormat="1" x14ac:dyDescent="0.25">
      <c r="A51" s="13" t="s">
        <v>38</v>
      </c>
      <c r="B51" s="39"/>
      <c r="C51" s="39"/>
      <c r="D51" s="13"/>
      <c r="E51" s="13"/>
      <c r="F51" s="13"/>
    </row>
  </sheetData>
  <mergeCells count="5">
    <mergeCell ref="A5:F5"/>
    <mergeCell ref="A6:F6"/>
    <mergeCell ref="A7:F7"/>
    <mergeCell ref="A8:F8"/>
    <mergeCell ref="A43:F43"/>
  </mergeCells>
  <pageMargins left="0.23622047244094491" right="0.23622047244094491" top="0.35433070866141736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2024-02-05T15:52:50Z</cp:lastPrinted>
  <dcterms:created xsi:type="dcterms:W3CDTF">2024-01-25T19:26:24Z</dcterms:created>
  <dcterms:modified xsi:type="dcterms:W3CDTF">2024-02-05T15:52:55Z</dcterms:modified>
</cp:coreProperties>
</file>